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АКВАТОН\akvaton-pp\прайсы на сайт\"/>
    </mc:Choice>
  </mc:AlternateContent>
  <xr:revisionPtr revIDLastSave="0" documentId="13_ncr:1_{64574296-3A98-488E-BC48-37EA9CEC9B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кна ПВХ" sheetId="3" r:id="rId1"/>
    <sheet name="Дополнительные услуги" sheetId="1" r:id="rId2"/>
    <sheet name="Отливы" sheetId="6" r:id="rId3"/>
    <sheet name="Откосы" sheetId="7" r:id="rId4"/>
    <sheet name="Подоконники" sheetId="8" r:id="rId5"/>
    <sheet name="Москитные сетки" sheetId="10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8" l="1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3" i="8"/>
  <c r="I12" i="8"/>
  <c r="E12" i="8"/>
  <c r="E11" i="8"/>
  <c r="E10" i="8"/>
  <c r="I10" i="8" s="1"/>
  <c r="E9" i="8"/>
  <c r="I8" i="8"/>
  <c r="E8" i="8"/>
  <c r="E7" i="8"/>
  <c r="E6" i="8"/>
  <c r="I6" i="8" s="1"/>
  <c r="E5" i="8"/>
  <c r="L5" i="8" l="1"/>
  <c r="L7" i="8"/>
  <c r="L9" i="8"/>
  <c r="L11" i="8"/>
  <c r="L13" i="8"/>
  <c r="I5" i="8"/>
  <c r="L6" i="8"/>
  <c r="I7" i="8"/>
  <c r="L8" i="8"/>
  <c r="I9" i="8"/>
  <c r="L10" i="8"/>
  <c r="I11" i="8"/>
  <c r="L12" i="8"/>
  <c r="I13" i="8"/>
  <c r="I9" i="7" l="1"/>
  <c r="I8" i="7"/>
  <c r="I7" i="7"/>
  <c r="I6" i="7"/>
  <c r="I5" i="7"/>
  <c r="E20" i="6" l="1"/>
  <c r="N20" i="6" s="1"/>
  <c r="E19" i="6"/>
  <c r="N19" i="6" s="1"/>
  <c r="E18" i="6"/>
  <c r="N18" i="6" s="1"/>
  <c r="E17" i="6"/>
  <c r="N17" i="6" s="1"/>
  <c r="E16" i="6"/>
  <c r="N16" i="6" s="1"/>
  <c r="E15" i="6"/>
  <c r="N15" i="6" s="1"/>
  <c r="E14" i="6"/>
  <c r="N14" i="6" s="1"/>
  <c r="E13" i="6"/>
  <c r="N13" i="6" s="1"/>
  <c r="E12" i="6"/>
  <c r="N12" i="6" s="1"/>
  <c r="E11" i="6"/>
  <c r="N11" i="6" s="1"/>
  <c r="E10" i="6"/>
  <c r="N10" i="6" s="1"/>
  <c r="E9" i="6"/>
  <c r="N9" i="6" s="1"/>
  <c r="E8" i="6"/>
  <c r="N8" i="6" s="1"/>
  <c r="E7" i="6"/>
  <c r="N7" i="6" s="1"/>
  <c r="E6" i="6"/>
  <c r="N6" i="6" s="1"/>
  <c r="E5" i="6"/>
  <c r="N5" i="6" s="1"/>
  <c r="E4" i="6"/>
  <c r="N4" i="6" s="1"/>
  <c r="K23" i="1"/>
  <c r="K22" i="1"/>
  <c r="K21" i="1"/>
  <c r="K20" i="1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K18" i="1"/>
  <c r="K19" i="1" l="1"/>
  <c r="K16" i="1"/>
  <c r="K15" i="1"/>
  <c r="K14" i="1"/>
  <c r="K13" i="1"/>
  <c r="K12" i="1"/>
  <c r="K11" i="1"/>
  <c r="K9" i="1"/>
  <c r="K6" i="1"/>
  <c r="K5" i="1"/>
  <c r="K4" i="1"/>
</calcChain>
</file>

<file path=xl/sharedStrings.xml><?xml version="1.0" encoding="utf-8"?>
<sst xmlns="http://schemas.openxmlformats.org/spreadsheetml/2006/main" count="282" uniqueCount="157">
  <si>
    <t>№№</t>
  </si>
  <si>
    <t xml:space="preserve">ОКНА ПВХ </t>
  </si>
  <si>
    <t>ЕД.ИЗМ.</t>
  </si>
  <si>
    <t>ЗАКУПОЧНАЯ</t>
  </si>
  <si>
    <t>зп.монтаж</t>
  </si>
  <si>
    <t>ед.изм</t>
  </si>
  <si>
    <t>зп.цех</t>
  </si>
  <si>
    <t>Ручка с ключом</t>
  </si>
  <si>
    <t>шт.</t>
  </si>
  <si>
    <t>шт</t>
  </si>
  <si>
    <t>комплект</t>
  </si>
  <si>
    <t>м.пог.</t>
  </si>
  <si>
    <t>м.пог</t>
  </si>
  <si>
    <t>м.кв.</t>
  </si>
  <si>
    <t>Дополнительные услуги</t>
  </si>
  <si>
    <t>Монтаж окон ПВХ</t>
  </si>
  <si>
    <t>Монтаж+демонтаж (пан.дом)</t>
  </si>
  <si>
    <t>Монтаж+демонтаж (кир.дом)</t>
  </si>
  <si>
    <t>Монтаж лоджий из ПВХ</t>
  </si>
  <si>
    <t>РОЗНИЧНАЯ с монтажом</t>
  </si>
  <si>
    <t>РОЗНИЧНАЯ без монтажа</t>
  </si>
  <si>
    <t>ПРАЙС-ЛИСТ НА дополнительные услуги для ПВХ</t>
  </si>
  <si>
    <t>Нащельник (30,40,50,60,70 мм.)</t>
  </si>
  <si>
    <t>Наличник Экстер (38, 58,78 мм)</t>
  </si>
  <si>
    <t>Гребенка ПВХ (ограничитель открывания с монтажом)</t>
  </si>
  <si>
    <t>Гребенка Металл (ограничитель открывания с монтажом)</t>
  </si>
  <si>
    <t xml:space="preserve">Соединительные и расширительные профили для </t>
  </si>
  <si>
    <t>60мм REHAU</t>
  </si>
  <si>
    <t>70мм REHAU</t>
  </si>
  <si>
    <t>70мм КВЕ</t>
  </si>
  <si>
    <t>58мм КВЕ</t>
  </si>
  <si>
    <t>Доборный профиль 45 мм.КВЕ</t>
  </si>
  <si>
    <t>Доборный профиль 60 мм.КВЕ</t>
  </si>
  <si>
    <t>Доборный профиль 120 мм.КВЕ</t>
  </si>
  <si>
    <t>Эркерное (труба), теплая КВЕ</t>
  </si>
  <si>
    <t>Н-соединитель КВЕ</t>
  </si>
  <si>
    <t>Угловое (90 град.) КВЕ</t>
  </si>
  <si>
    <t>Н-соединитель REHAU</t>
  </si>
  <si>
    <t>Доборный профиль 100 мм. REHAU</t>
  </si>
  <si>
    <t>Доборный профиль 60 мм. REHAU</t>
  </si>
  <si>
    <t>Доборный профиль 40 мм. REHAU</t>
  </si>
  <si>
    <t>Угловое (90 град.) REHAU</t>
  </si>
  <si>
    <t>Эркерное (труба), теплая REHAU</t>
  </si>
  <si>
    <t>-</t>
  </si>
  <si>
    <t>Замок детский Penkid с тросиком (белый, коричневый)</t>
  </si>
  <si>
    <t>ПРАЙС-ЛИСТ НА ОТЛИВЫ</t>
  </si>
  <si>
    <t>ОТЛИВЫ</t>
  </si>
  <si>
    <t>ЗП.РАБ пвх</t>
  </si>
  <si>
    <t>ЗП.РАБ AL</t>
  </si>
  <si>
    <t>з/п изг.</t>
  </si>
  <si>
    <t>Розничная с монтажом для эркера</t>
  </si>
  <si>
    <t>Отлив оцинкованный бел. 87мм.</t>
  </si>
  <si>
    <t>Отлив оцинкованный бел. 110мм.</t>
  </si>
  <si>
    <t>Отлив оцинкованный бел. 130мм.</t>
  </si>
  <si>
    <t>Отлив оцинкованный бел. 150мм.</t>
  </si>
  <si>
    <t>Отлив оцинкованный бел. 165мм.</t>
  </si>
  <si>
    <t>Отлив оцинкованный бел. 180мм.</t>
  </si>
  <si>
    <t>Отлив оцинкованный бел. 195мм.</t>
  </si>
  <si>
    <t>Отлив оцинкованный бел. 210мм.</t>
  </si>
  <si>
    <t>Отлив оцинкованный бел. 225мм.</t>
  </si>
  <si>
    <t>Отлив оцинкованный бел. 250мм.</t>
  </si>
  <si>
    <t>Отлив оцинкованный бел. 300мм.</t>
  </si>
  <si>
    <t>Отлив оцинкованный бел. 350мм.</t>
  </si>
  <si>
    <t>Отлив оцинкованный бел. 400мм.</t>
  </si>
  <si>
    <t>Отлив оцинкованный бел. 450мм.</t>
  </si>
  <si>
    <t>Отлив оцинкованный бел. 500мм.</t>
  </si>
  <si>
    <t>Отлив оцинкованный бел. 550мм.</t>
  </si>
  <si>
    <t>Отлив оцинкованный бел. 600мм.</t>
  </si>
  <si>
    <t>Коэф - 1,3</t>
  </si>
  <si>
    <t>Коэф - 1,4</t>
  </si>
  <si>
    <t>Коэф - 1,5</t>
  </si>
  <si>
    <t>Коэф - 1,6</t>
  </si>
  <si>
    <t>Коэф - 1,7</t>
  </si>
  <si>
    <t>Коэф - 1,8</t>
  </si>
  <si>
    <t>Коэф - 1,9</t>
  </si>
  <si>
    <t xml:space="preserve">Сложная конфигурация (более 3-х гибов) </t>
  </si>
  <si>
    <r>
      <t>Покраска по RAL -*+ 1500руб/м</t>
    </r>
    <r>
      <rPr>
        <b/>
        <sz val="10"/>
        <rFont val="Calibri"/>
        <family val="2"/>
        <charset val="204"/>
      </rPr>
      <t>²</t>
    </r>
  </si>
  <si>
    <t>ПРАЙС-ЛИСТ НА ОТКОСЫ</t>
  </si>
  <si>
    <t>НАИМЕНОВАНИЕ</t>
  </si>
  <si>
    <t>ЗП.РАБ.</t>
  </si>
  <si>
    <t>ОТКОСЫ СЭНДВИЧ-ПАНЕЛИ БЕЛЫЕ 10мм</t>
  </si>
  <si>
    <t>до 250 мм</t>
  </si>
  <si>
    <t>с 250мм до 400 мм</t>
  </si>
  <si>
    <t>с 400мм до 600 мм</t>
  </si>
  <si>
    <t>с 600мм до 750 мм</t>
  </si>
  <si>
    <t xml:space="preserve">Арочные откосы </t>
  </si>
  <si>
    <t>ЗП.РАБ   AL</t>
  </si>
  <si>
    <t>розница  без монтажа</t>
  </si>
  <si>
    <t xml:space="preserve">ПОДОКОННИКИ  ПВХ БЕЛЫЕ </t>
  </si>
  <si>
    <t>Подоконник ПВХ белый 150мм</t>
  </si>
  <si>
    <t>Подоконник ПВХ белый 200мм</t>
  </si>
  <si>
    <t>Подоконник ПВХ белый 250мм</t>
  </si>
  <si>
    <t>Подоконник ПВХ белый 300мм</t>
  </si>
  <si>
    <t>Подоконник ПВХ белый 350мм</t>
  </si>
  <si>
    <t>Подоконник ПВХ белый 400мм</t>
  </si>
  <si>
    <t>Подоконник ПВХ белый 450мм</t>
  </si>
  <si>
    <t>Подоконник ПВХ белый 500мм</t>
  </si>
  <si>
    <t>Подоконник ПВХ белый 600мм</t>
  </si>
  <si>
    <t xml:space="preserve">Заглушка белая </t>
  </si>
  <si>
    <t xml:space="preserve">ПОДОКОННИКИ  "ДАНКЕ" </t>
  </si>
  <si>
    <t>Подоконник "Данке" 100мм</t>
  </si>
  <si>
    <t>Подоконник "Данке" 150мм</t>
  </si>
  <si>
    <t>Подоконник "Данке" 200мм</t>
  </si>
  <si>
    <t>Подоконник "Данке" 250мм</t>
  </si>
  <si>
    <t>Подоконник "Данке" 300мм</t>
  </si>
  <si>
    <t>Подоконник "Данке" 350мм</t>
  </si>
  <si>
    <t>Подоконник "Данке" 400мм</t>
  </si>
  <si>
    <t>Подоконник "Данке" 450мм</t>
  </si>
  <si>
    <t>Подоконник "Данке" 500мм</t>
  </si>
  <si>
    <t>Подоконник "Данке" 500 - 2мм</t>
  </si>
  <si>
    <t>Подоконник "Данке" 550мм</t>
  </si>
  <si>
    <t>Подоконник "Данке" 600мм</t>
  </si>
  <si>
    <t>Подоконник "Данке" 700 - 2мм</t>
  </si>
  <si>
    <t>Заглушка торцевая 350мм, пара</t>
  </si>
  <si>
    <t>пара</t>
  </si>
  <si>
    <t>Заглушка торцевая универсальная 700мм</t>
  </si>
  <si>
    <t>Угловой соединитель 90,120,135,180 (внутренний)</t>
  </si>
  <si>
    <t>ПРАЙС-ЛИСТ НА ПОДОКОННИКИ</t>
  </si>
  <si>
    <t>РОЗНИЧНАЯ  без монтажа</t>
  </si>
  <si>
    <t>ПРАЙС-ЛИСТ НА МОСКИТНЫЕ СЕТКИ</t>
  </si>
  <si>
    <t>РОЗНИЧНАЯ    с монтажом</t>
  </si>
  <si>
    <t>ед.изм.</t>
  </si>
  <si>
    <t>Москитная сетка на окно ПВХ (крепление на кронштейнах)</t>
  </si>
  <si>
    <t xml:space="preserve">Москитная сетка "Антикошка" </t>
  </si>
  <si>
    <t>по программе</t>
  </si>
  <si>
    <t>Сдвижная м/сетка (Плиссе)</t>
  </si>
  <si>
    <t>по запросу</t>
  </si>
  <si>
    <t>Москитная сетка "Крыло"</t>
  </si>
  <si>
    <t>Москитная сетка для раздвижных рам Provedal</t>
  </si>
  <si>
    <t>Ремонт москитных сеток ПВХ</t>
  </si>
  <si>
    <t>Ремонт москитных сеток для алюм.раздвижных рам Provedal</t>
  </si>
  <si>
    <t>ПРАЙС-ЛИСТ НА ОКНА ПВХ</t>
  </si>
  <si>
    <t>Окно двухстворчатое</t>
  </si>
  <si>
    <t>Окно трехстворчатое</t>
  </si>
  <si>
    <t>Окно 2100*1400 створка поворотная + створка глухая + поворотно-откидная в панельном доме – 24760руб (40%)</t>
  </si>
  <si>
    <t>Москитная сетка 1шт – 1242руб</t>
  </si>
  <si>
    <t>Подоконник 250мм – 1812руб</t>
  </si>
  <si>
    <t>Откосы 2580мм – 3380руб</t>
  </si>
  <si>
    <t>Водоотлив 150мм – 1021руб</t>
  </si>
  <si>
    <t>Демонтаж/монтаж – 5880руб</t>
  </si>
  <si>
    <t>Балконный блок</t>
  </si>
  <si>
    <t>Окно 1300*1400 створка глухая + поворотно-откидная; дверь 700*2100 поворотная в панельном доме – 28462руб (40%)</t>
  </si>
  <si>
    <t>Москитная сетка 1шт – 1077руб</t>
  </si>
  <si>
    <t>Подоконник 250мм – 1103руб</t>
  </si>
  <si>
    <t>Порог 250мм – 709руб</t>
  </si>
  <si>
    <t>Откосы 2580мм – 4225руб</t>
  </si>
  <si>
    <t>Водоотлив 150мм – 641руб</t>
  </si>
  <si>
    <t>Демонтаж/монтаж – 6580руб</t>
  </si>
  <si>
    <t>24 543</t>
  </si>
  <si>
    <t>38 095</t>
  </si>
  <si>
    <t>42 797</t>
  </si>
  <si>
    <t>Окно 1300*1400 створка глухая + поворотно-откидная в панельном доме – 15140руб(40%)</t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</si>
  <si>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</rPr>
      <t>Москитная сетка 1шт – 1080руб</t>
    </r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</si>
  <si>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</rPr>
      <t>Подоконник 250мм – 1182руб</t>
    </r>
  </si>
  <si>
    <t>Откосы  – 2860руб</t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</si>
  <si>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</rPr>
      <t>Водоотлив 150мм – 641руб</t>
    </r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</si>
  <si>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</rPr>
      <t>Демонтаж/монтаж – 3640руб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</si>
</sst>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Calibri"/>
      <family val="2"/>
      <charset val="204"/>
    </font>
    <font>
      <sz val="7"/>
      <name val="Times New Roman"/>
      <family val="1"/>
      <charset val="204"/>
    </font>
    <font>
      <sz val="1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9" fillId="0" borderId="0" xfId="0" applyFont="1" applyFill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0" fontId="0" fillId="0" borderId="0" xfId="0" applyNumberFormat="1" applyBorder="1"/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1" xfId="0" applyFont="1" applyBorder="1"/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6" fillId="0" borderId="19" xfId="0" applyFont="1" applyBorder="1"/>
    <xf numFmtId="0" fontId="6" fillId="0" borderId="27" xfId="0" applyFont="1" applyBorder="1"/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10" fontId="0" fillId="0" borderId="4" xfId="0" applyNumberFormat="1" applyBorder="1"/>
    <xf numFmtId="0" fontId="0" fillId="0" borderId="5" xfId="0" applyBorder="1"/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28" xfId="0" applyFont="1" applyBorder="1" applyAlignment="1"/>
    <xf numFmtId="0" fontId="5" fillId="2" borderId="26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40" xfId="0" applyFont="1" applyBorder="1" applyAlignment="1">
      <alignment horizontal="center" vertical="center" wrapText="1"/>
    </xf>
    <xf numFmtId="0" fontId="7" fillId="0" borderId="15" xfId="0" applyFont="1" applyBorder="1"/>
    <xf numFmtId="0" fontId="0" fillId="0" borderId="15" xfId="0" applyBorder="1"/>
    <xf numFmtId="0" fontId="5" fillId="0" borderId="14" xfId="0" applyFont="1" applyBorder="1" applyAlignment="1">
      <alignment horizontal="center" wrapText="1"/>
    </xf>
    <xf numFmtId="0" fontId="9" fillId="0" borderId="2" xfId="0" applyFont="1" applyBorder="1"/>
    <xf numFmtId="0" fontId="0" fillId="0" borderId="33" xfId="0" applyBorder="1" applyAlignment="1">
      <alignment horizontal="center"/>
    </xf>
    <xf numFmtId="10" fontId="0" fillId="0" borderId="15" xfId="0" applyNumberFormat="1" applyBorder="1"/>
    <xf numFmtId="1" fontId="0" fillId="0" borderId="3" xfId="0" applyNumberFormat="1" applyBorder="1" applyAlignment="1">
      <alignment horizontal="center"/>
    </xf>
    <xf numFmtId="0" fontId="9" fillId="0" borderId="6" xfId="0" applyFont="1" applyBorder="1"/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0" borderId="9" xfId="0" applyFont="1" applyBorder="1"/>
    <xf numFmtId="0" fontId="0" fillId="0" borderId="43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0" fontId="0" fillId="0" borderId="44" xfId="0" applyNumberFormat="1" applyBorder="1"/>
    <xf numFmtId="0" fontId="0" fillId="0" borderId="44" xfId="0" applyBorder="1"/>
    <xf numFmtId="0" fontId="0" fillId="0" borderId="4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9" fillId="0" borderId="0" xfId="0" applyFont="1"/>
    <xf numFmtId="0" fontId="5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9" xfId="0" applyFont="1" applyBorder="1"/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31" xfId="0" applyFont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43" xfId="0" applyFont="1" applyBorder="1"/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0" xfId="0" applyFont="1" applyBorder="1"/>
    <xf numFmtId="1" fontId="0" fillId="0" borderId="2" xfId="0" applyNumberFormat="1" applyBorder="1" applyAlignment="1">
      <alignment horizontal="center"/>
    </xf>
    <xf numFmtId="2" fontId="0" fillId="0" borderId="0" xfId="0" applyNumberFormat="1"/>
    <xf numFmtId="0" fontId="9" fillId="0" borderId="11" xfId="0" applyFont="1" applyBorder="1"/>
    <xf numFmtId="0" fontId="9" fillId="0" borderId="42" xfId="0" applyFont="1" applyBorder="1"/>
    <xf numFmtId="0" fontId="0" fillId="0" borderId="35" xfId="0" applyBorder="1"/>
    <xf numFmtId="0" fontId="11" fillId="0" borderId="15" xfId="0" applyFont="1" applyBorder="1"/>
    <xf numFmtId="0" fontId="0" fillId="0" borderId="37" xfId="0" applyBorder="1"/>
    <xf numFmtId="2" fontId="0" fillId="0" borderId="15" xfId="0" applyNumberFormat="1" applyBorder="1"/>
    <xf numFmtId="1" fontId="0" fillId="0" borderId="34" xfId="0" applyNumberFormat="1" applyBorder="1" applyAlignment="1">
      <alignment horizontal="center"/>
    </xf>
    <xf numFmtId="0" fontId="9" fillId="0" borderId="54" xfId="0" applyFont="1" applyBorder="1"/>
    <xf numFmtId="0" fontId="0" fillId="0" borderId="6" xfId="0" applyBorder="1"/>
    <xf numFmtId="0" fontId="9" fillId="0" borderId="54" xfId="0" applyFont="1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43" xfId="0" applyFont="1" applyBorder="1" applyAlignment="1">
      <alignment wrapText="1"/>
    </xf>
    <xf numFmtId="1" fontId="0" fillId="0" borderId="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30" xfId="0" applyFont="1" applyBorder="1"/>
    <xf numFmtId="0" fontId="7" fillId="0" borderId="5" xfId="0" applyFont="1" applyBorder="1" applyAlignment="1">
      <alignment horizontal="center"/>
    </xf>
    <xf numFmtId="0" fontId="0" fillId="0" borderId="55" xfId="0" applyBorder="1"/>
    <xf numFmtId="0" fontId="7" fillId="0" borderId="8" xfId="0" applyFont="1" applyBorder="1" applyAlignment="1">
      <alignment horizontal="center"/>
    </xf>
    <xf numFmtId="0" fontId="0" fillId="0" borderId="48" xfId="0" applyBorder="1"/>
    <xf numFmtId="0" fontId="9" fillId="0" borderId="32" xfId="0" applyFont="1" applyBorder="1"/>
    <xf numFmtId="0" fontId="0" fillId="0" borderId="30" xfId="0" applyBorder="1"/>
    <xf numFmtId="10" fontId="0" fillId="0" borderId="30" xfId="0" applyNumberFormat="1" applyBorder="1"/>
    <xf numFmtId="0" fontId="0" fillId="0" borderId="31" xfId="0" applyBorder="1"/>
    <xf numFmtId="10" fontId="0" fillId="0" borderId="31" xfId="0" applyNumberFormat="1" applyBorder="1"/>
    <xf numFmtId="0" fontId="5" fillId="0" borderId="35" xfId="0" applyFont="1" applyBorder="1" applyAlignment="1">
      <alignment horizontal="center"/>
    </xf>
    <xf numFmtId="0" fontId="9" fillId="0" borderId="44" xfId="0" applyFont="1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58" xfId="0" applyBorder="1"/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5" fillId="0" borderId="37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</xdr:rowOff>
    </xdr:from>
    <xdr:to>
      <xdr:col>4</xdr:col>
      <xdr:colOff>1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72C70D-966A-4CA4-9D3E-F69ACBE0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1"/>
          <a:ext cx="5819776" cy="962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</xdr:rowOff>
    </xdr:from>
    <xdr:to>
      <xdr:col>13</xdr:col>
      <xdr:colOff>0</xdr:colOff>
      <xdr:row>0</xdr:row>
      <xdr:rowOff>971550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399" y="1"/>
          <a:ext cx="6324601" cy="9715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</xdr:rowOff>
    </xdr:from>
    <xdr:to>
      <xdr:col>13</xdr:col>
      <xdr:colOff>0</xdr:colOff>
      <xdr:row>0</xdr:row>
      <xdr:rowOff>971550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AD68A1-2BA0-4E9B-8D3E-F302BA53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399" y="1"/>
          <a:ext cx="6324601" cy="962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</xdr:rowOff>
    </xdr:from>
    <xdr:to>
      <xdr:col>13</xdr:col>
      <xdr:colOff>0</xdr:colOff>
      <xdr:row>0</xdr:row>
      <xdr:rowOff>971550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08AABB-2792-449C-A78C-3F7FC308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399" y="1"/>
          <a:ext cx="6324601" cy="962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</xdr:rowOff>
    </xdr:from>
    <xdr:to>
      <xdr:col>13</xdr:col>
      <xdr:colOff>0</xdr:colOff>
      <xdr:row>0</xdr:row>
      <xdr:rowOff>971550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30ACE0-3CB7-4850-A277-8E68B617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399" y="1"/>
          <a:ext cx="6324601" cy="962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</xdr:rowOff>
    </xdr:from>
    <xdr:to>
      <xdr:col>13</xdr:col>
      <xdr:colOff>0</xdr:colOff>
      <xdr:row>0</xdr:row>
      <xdr:rowOff>971550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342AF-8EE5-48F5-9EB2-5F026125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399" y="1"/>
          <a:ext cx="6324601" cy="962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C62A-4C4E-40CB-B604-16D02854891F}">
  <sheetPr>
    <pageSetUpPr fitToPage="1"/>
  </sheetPr>
  <dimension ref="B1:L21"/>
  <sheetViews>
    <sheetView tabSelected="1" workbookViewId="0">
      <selection activeCell="M15" sqref="M15"/>
    </sheetView>
  </sheetViews>
  <sheetFormatPr defaultRowHeight="12.75" x14ac:dyDescent="0.2"/>
  <cols>
    <col min="1" max="1" width="2.5703125" customWidth="1"/>
    <col min="2" max="2" width="17.140625" customWidth="1"/>
    <col min="3" max="3" width="57.28515625" customWidth="1"/>
    <col min="4" max="5" width="12.57031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</cols>
  <sheetData>
    <row r="1" spans="2:9" ht="75.75" customHeight="1" x14ac:dyDescent="0.2"/>
    <row r="2" spans="2:9" ht="15.75" customHeight="1" thickBot="1" x14ac:dyDescent="0.25">
      <c r="B2" s="186" t="s">
        <v>131</v>
      </c>
      <c r="C2" s="187"/>
      <c r="D2" s="187"/>
      <c r="E2" s="187"/>
      <c r="F2" s="187"/>
      <c r="G2" s="187"/>
      <c r="H2" s="75"/>
      <c r="I2" s="75"/>
    </row>
    <row r="3" spans="2:9" ht="30" x14ac:dyDescent="0.2">
      <c r="B3" s="213" t="s">
        <v>132</v>
      </c>
      <c r="C3" s="219" t="s">
        <v>151</v>
      </c>
      <c r="D3" s="216" t="s">
        <v>148</v>
      </c>
    </row>
    <row r="4" spans="2:9" ht="15" x14ac:dyDescent="0.2">
      <c r="B4" s="214"/>
      <c r="C4" s="220" t="s">
        <v>152</v>
      </c>
      <c r="D4" s="217"/>
    </row>
    <row r="5" spans="2:9" ht="15" x14ac:dyDescent="0.2">
      <c r="B5" s="214"/>
      <c r="C5" s="220" t="s">
        <v>153</v>
      </c>
      <c r="D5" s="217"/>
    </row>
    <row r="6" spans="2:9" ht="15" x14ac:dyDescent="0.2">
      <c r="B6" s="214"/>
      <c r="C6" s="221" t="s">
        <v>154</v>
      </c>
      <c r="D6" s="217"/>
    </row>
    <row r="7" spans="2:9" ht="15" x14ac:dyDescent="0.2">
      <c r="B7" s="214"/>
      <c r="C7" s="220" t="s">
        <v>155</v>
      </c>
      <c r="D7" s="217"/>
    </row>
    <row r="8" spans="2:9" ht="15.75" thickBot="1" x14ac:dyDescent="0.25">
      <c r="B8" s="215"/>
      <c r="C8" s="222" t="s">
        <v>156</v>
      </c>
      <c r="D8" s="218"/>
    </row>
    <row r="9" spans="2:9" ht="30" x14ac:dyDescent="0.2">
      <c r="B9" s="213" t="s">
        <v>133</v>
      </c>
      <c r="C9" s="221" t="s">
        <v>134</v>
      </c>
      <c r="D9" s="216" t="s">
        <v>149</v>
      </c>
    </row>
    <row r="10" spans="2:9" ht="15" x14ac:dyDescent="0.2">
      <c r="B10" s="214"/>
      <c r="C10" s="221" t="s">
        <v>135</v>
      </c>
      <c r="D10" s="217"/>
    </row>
    <row r="11" spans="2:9" ht="15" x14ac:dyDescent="0.2">
      <c r="B11" s="214"/>
      <c r="C11" s="221" t="s">
        <v>136</v>
      </c>
      <c r="D11" s="217"/>
    </row>
    <row r="12" spans="2:9" ht="15" x14ac:dyDescent="0.2">
      <c r="B12" s="214"/>
      <c r="C12" s="221" t="s">
        <v>137</v>
      </c>
      <c r="D12" s="217"/>
    </row>
    <row r="13" spans="2:9" ht="15" x14ac:dyDescent="0.2">
      <c r="B13" s="214"/>
      <c r="C13" s="221" t="s">
        <v>138</v>
      </c>
      <c r="D13" s="217"/>
    </row>
    <row r="14" spans="2:9" ht="15.75" thickBot="1" x14ac:dyDescent="0.25">
      <c r="B14" s="215"/>
      <c r="C14" s="223" t="s">
        <v>139</v>
      </c>
      <c r="D14" s="218"/>
    </row>
    <row r="15" spans="2:9" ht="45" x14ac:dyDescent="0.2">
      <c r="B15" s="213" t="s">
        <v>140</v>
      </c>
      <c r="C15" s="221" t="s">
        <v>141</v>
      </c>
      <c r="D15" s="216" t="s">
        <v>150</v>
      </c>
    </row>
    <row r="16" spans="2:9" ht="15" x14ac:dyDescent="0.2">
      <c r="B16" s="214"/>
      <c r="C16" s="221" t="s">
        <v>142</v>
      </c>
      <c r="D16" s="217"/>
    </row>
    <row r="17" spans="2:4" ht="15" x14ac:dyDescent="0.2">
      <c r="B17" s="214"/>
      <c r="C17" s="221" t="s">
        <v>143</v>
      </c>
      <c r="D17" s="217"/>
    </row>
    <row r="18" spans="2:4" ht="15" x14ac:dyDescent="0.2">
      <c r="B18" s="214"/>
      <c r="C18" s="221" t="s">
        <v>144</v>
      </c>
      <c r="D18" s="217"/>
    </row>
    <row r="19" spans="2:4" ht="15" x14ac:dyDescent="0.2">
      <c r="B19" s="214"/>
      <c r="C19" s="221" t="s">
        <v>145</v>
      </c>
      <c r="D19" s="217"/>
    </row>
    <row r="20" spans="2:4" ht="15" x14ac:dyDescent="0.2">
      <c r="B20" s="214"/>
      <c r="C20" s="221" t="s">
        <v>146</v>
      </c>
      <c r="D20" s="217"/>
    </row>
    <row r="21" spans="2:4" ht="15.75" thickBot="1" x14ac:dyDescent="0.25">
      <c r="B21" s="215"/>
      <c r="C21" s="223" t="s">
        <v>147</v>
      </c>
      <c r="D21" s="218"/>
    </row>
  </sheetData>
  <mergeCells count="7">
    <mergeCell ref="B2:G2"/>
    <mergeCell ref="B3:B8"/>
    <mergeCell ref="D3:D8"/>
    <mergeCell ref="B9:B14"/>
    <mergeCell ref="D9:D14"/>
    <mergeCell ref="B15:B21"/>
    <mergeCell ref="D15:D21"/>
  </mergeCells>
  <pageMargins left="0.27559055118110237" right="0.19685039370078741" top="0.43307086614173229" bottom="0.59055118110236227" header="0.51181102362204722" footer="0.51181102362204722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5"/>
  <sheetViews>
    <sheetView workbookViewId="0">
      <selection activeCell="P7" sqref="P7"/>
    </sheetView>
  </sheetViews>
  <sheetFormatPr defaultRowHeight="12.75" x14ac:dyDescent="0.2"/>
  <cols>
    <col min="1" max="1" width="2.5703125" customWidth="1"/>
    <col min="2" max="2" width="4.28515625" customWidth="1"/>
    <col min="3" max="3" width="57.28515625" customWidth="1"/>
    <col min="4" max="4" width="8.28515625" customWidth="1"/>
    <col min="5" max="5" width="12.57031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</cols>
  <sheetData>
    <row r="1" spans="2:14" ht="75.75" customHeight="1" x14ac:dyDescent="0.2"/>
    <row r="2" spans="2:14" ht="15.75" customHeight="1" thickBot="1" x14ac:dyDescent="0.25">
      <c r="B2" s="186" t="s">
        <v>21</v>
      </c>
      <c r="C2" s="187"/>
      <c r="D2" s="187"/>
      <c r="E2" s="187"/>
      <c r="F2" s="187"/>
      <c r="G2" s="187"/>
      <c r="H2" s="1"/>
      <c r="I2" s="1"/>
    </row>
    <row r="3" spans="2:14" ht="24.75" thickBot="1" x14ac:dyDescent="0.25">
      <c r="B3" s="40" t="s">
        <v>0</v>
      </c>
      <c r="C3" s="24" t="s">
        <v>1</v>
      </c>
      <c r="D3" s="42" t="s">
        <v>2</v>
      </c>
      <c r="E3" s="39" t="s">
        <v>19</v>
      </c>
      <c r="F3" s="34" t="s">
        <v>3</v>
      </c>
      <c r="G3" s="23" t="s">
        <v>4</v>
      </c>
      <c r="H3" s="24" t="s">
        <v>5</v>
      </c>
      <c r="I3" s="24" t="s">
        <v>6</v>
      </c>
      <c r="J3" s="26"/>
      <c r="K3" s="26"/>
      <c r="L3" s="26"/>
      <c r="M3" s="27" t="s">
        <v>20</v>
      </c>
      <c r="N3" s="25"/>
    </row>
    <row r="4" spans="2:14" ht="15.75" x14ac:dyDescent="0.25">
      <c r="B4" s="14">
        <v>1</v>
      </c>
      <c r="C4" s="46" t="s">
        <v>7</v>
      </c>
      <c r="D4" s="43" t="s">
        <v>8</v>
      </c>
      <c r="E4" s="4">
        <v>1000</v>
      </c>
      <c r="F4" s="35">
        <v>250</v>
      </c>
      <c r="G4" s="2">
        <v>40</v>
      </c>
      <c r="H4" s="3" t="s">
        <v>9</v>
      </c>
      <c r="I4" s="4"/>
      <c r="J4" s="20"/>
      <c r="K4" s="28">
        <f>(I4+G4+F4)/E4</f>
        <v>0.28999999999999998</v>
      </c>
      <c r="L4" s="20"/>
      <c r="M4" s="49">
        <v>800</v>
      </c>
    </row>
    <row r="5" spans="2:14" ht="15.75" x14ac:dyDescent="0.25">
      <c r="B5" s="32">
        <v>2</v>
      </c>
      <c r="C5" s="47" t="s">
        <v>44</v>
      </c>
      <c r="D5" s="44" t="s">
        <v>10</v>
      </c>
      <c r="E5" s="15">
        <v>2000</v>
      </c>
      <c r="F5" s="36">
        <v>611</v>
      </c>
      <c r="G5" s="7">
        <v>40</v>
      </c>
      <c r="H5" s="8" t="s">
        <v>9</v>
      </c>
      <c r="I5" s="9"/>
      <c r="J5" s="20"/>
      <c r="K5" s="28">
        <f t="shared" ref="K5:K19" si="0">(I5+G5+F5)/E5</f>
        <v>0.32550000000000001</v>
      </c>
      <c r="L5" s="20"/>
      <c r="M5" s="54">
        <v>1500</v>
      </c>
    </row>
    <row r="6" spans="2:14" ht="15.75" x14ac:dyDescent="0.25">
      <c r="B6" s="16">
        <v>3</v>
      </c>
      <c r="C6" s="48" t="s">
        <v>22</v>
      </c>
      <c r="D6" s="45" t="s">
        <v>11</v>
      </c>
      <c r="E6" s="9">
        <v>150</v>
      </c>
      <c r="F6" s="37">
        <v>20</v>
      </c>
      <c r="G6" s="12">
        <v>30</v>
      </c>
      <c r="H6" s="13" t="s">
        <v>12</v>
      </c>
      <c r="I6" s="9"/>
      <c r="J6" s="20"/>
      <c r="K6" s="28">
        <f t="shared" si="0"/>
        <v>0.33333333333333331</v>
      </c>
      <c r="L6" s="20"/>
      <c r="M6" s="54">
        <v>100</v>
      </c>
    </row>
    <row r="7" spans="2:14" ht="15.75" x14ac:dyDescent="0.25">
      <c r="B7" s="16">
        <v>4</v>
      </c>
      <c r="C7" s="48" t="s">
        <v>23</v>
      </c>
      <c r="D7" s="57" t="s">
        <v>11</v>
      </c>
      <c r="E7" s="9">
        <v>300</v>
      </c>
      <c r="F7" s="37"/>
      <c r="G7" s="12"/>
      <c r="H7" s="13"/>
      <c r="I7" s="9"/>
      <c r="J7" s="20"/>
      <c r="K7" s="28"/>
      <c r="L7" s="20"/>
      <c r="M7" s="54">
        <v>200</v>
      </c>
    </row>
    <row r="8" spans="2:14" ht="15.75" x14ac:dyDescent="0.25">
      <c r="B8" s="16">
        <v>5</v>
      </c>
      <c r="C8" s="48" t="s">
        <v>24</v>
      </c>
      <c r="D8" s="63" t="s">
        <v>8</v>
      </c>
      <c r="E8" s="9">
        <v>200</v>
      </c>
      <c r="F8" s="37"/>
      <c r="G8" s="12"/>
      <c r="H8" s="13"/>
      <c r="I8" s="9"/>
      <c r="J8" s="20"/>
      <c r="K8" s="28"/>
      <c r="L8" s="20"/>
      <c r="M8" s="65">
        <v>80</v>
      </c>
    </row>
    <row r="9" spans="2:14" ht="16.5" thickBot="1" x14ac:dyDescent="0.3">
      <c r="B9" s="16">
        <v>6</v>
      </c>
      <c r="C9" s="48" t="s">
        <v>25</v>
      </c>
      <c r="D9" s="45" t="s">
        <v>8</v>
      </c>
      <c r="E9" s="9">
        <v>300</v>
      </c>
      <c r="F9" s="37">
        <v>15</v>
      </c>
      <c r="G9" s="12">
        <v>15</v>
      </c>
      <c r="H9" s="13" t="s">
        <v>9</v>
      </c>
      <c r="I9" s="9"/>
      <c r="J9" s="20"/>
      <c r="K9" s="28">
        <f t="shared" si="0"/>
        <v>0.1</v>
      </c>
      <c r="L9" s="20"/>
      <c r="M9" s="64">
        <v>200</v>
      </c>
    </row>
    <row r="10" spans="2:14" ht="13.5" customHeight="1" thickBot="1" x14ac:dyDescent="0.25">
      <c r="B10" s="188" t="s">
        <v>26</v>
      </c>
      <c r="C10" s="189"/>
      <c r="D10" s="67"/>
      <c r="E10" s="69" t="s">
        <v>27</v>
      </c>
      <c r="F10" s="70"/>
      <c r="G10" s="70"/>
      <c r="H10" s="70"/>
      <c r="I10" s="70"/>
      <c r="J10" s="70"/>
      <c r="K10" s="70"/>
      <c r="L10" s="70"/>
      <c r="M10" s="71" t="s">
        <v>28</v>
      </c>
    </row>
    <row r="11" spans="2:14" ht="15.75" x14ac:dyDescent="0.25">
      <c r="B11" s="32">
        <v>1</v>
      </c>
      <c r="C11" s="33" t="s">
        <v>42</v>
      </c>
      <c r="D11" s="4" t="s">
        <v>11</v>
      </c>
      <c r="E11" s="36">
        <v>3200</v>
      </c>
      <c r="F11" s="6">
        <v>1088</v>
      </c>
      <c r="G11" s="7">
        <v>100</v>
      </c>
      <c r="H11" s="8" t="s">
        <v>12</v>
      </c>
      <c r="I11" s="15"/>
      <c r="J11" s="20"/>
      <c r="K11" s="28">
        <f t="shared" si="0"/>
        <v>0.37125000000000002</v>
      </c>
      <c r="L11" s="20"/>
      <c r="M11" s="4">
        <v>3700</v>
      </c>
    </row>
    <row r="12" spans="2:14" ht="15.75" x14ac:dyDescent="0.25">
      <c r="B12" s="16">
        <v>2</v>
      </c>
      <c r="C12" s="52" t="s">
        <v>41</v>
      </c>
      <c r="D12" s="9" t="s">
        <v>11</v>
      </c>
      <c r="E12" s="37">
        <v>3000</v>
      </c>
      <c r="F12" s="11">
        <v>600</v>
      </c>
      <c r="G12" s="12">
        <v>50</v>
      </c>
      <c r="H12" s="13" t="s">
        <v>12</v>
      </c>
      <c r="I12" s="9"/>
      <c r="J12" s="20"/>
      <c r="K12" s="28">
        <f t="shared" si="0"/>
        <v>0.21666666666666667</v>
      </c>
      <c r="L12" s="20"/>
      <c r="M12" s="15">
        <v>3500</v>
      </c>
    </row>
    <row r="13" spans="2:14" ht="15.75" x14ac:dyDescent="0.25">
      <c r="B13" s="16">
        <v>3</v>
      </c>
      <c r="C13" s="52" t="s">
        <v>40</v>
      </c>
      <c r="D13" s="9" t="s">
        <v>11</v>
      </c>
      <c r="E13" s="37">
        <v>1900</v>
      </c>
      <c r="F13" s="11">
        <v>245</v>
      </c>
      <c r="G13" s="12">
        <v>50</v>
      </c>
      <c r="H13" s="13" t="s">
        <v>12</v>
      </c>
      <c r="I13" s="9"/>
      <c r="J13" s="20"/>
      <c r="K13" s="28">
        <f t="shared" si="0"/>
        <v>0.15526315789473685</v>
      </c>
      <c r="L13" s="20"/>
      <c r="M13" s="9">
        <v>2500</v>
      </c>
    </row>
    <row r="14" spans="2:14" ht="15.75" x14ac:dyDescent="0.25">
      <c r="B14" s="16">
        <v>4</v>
      </c>
      <c r="C14" s="52" t="s">
        <v>39</v>
      </c>
      <c r="D14" s="9" t="s">
        <v>11</v>
      </c>
      <c r="E14" s="37">
        <v>3200</v>
      </c>
      <c r="F14" s="17">
        <v>440</v>
      </c>
      <c r="G14" s="12">
        <v>50</v>
      </c>
      <c r="H14" s="13" t="s">
        <v>12</v>
      </c>
      <c r="I14" s="9"/>
      <c r="J14" s="20"/>
      <c r="K14" s="28">
        <f t="shared" si="0"/>
        <v>0.15312500000000001</v>
      </c>
      <c r="L14" s="20"/>
      <c r="M14" s="9">
        <v>3500</v>
      </c>
    </row>
    <row r="15" spans="2:14" ht="15.75" x14ac:dyDescent="0.25">
      <c r="B15" s="16">
        <v>5</v>
      </c>
      <c r="C15" s="52" t="s">
        <v>38</v>
      </c>
      <c r="D15" s="9" t="s">
        <v>11</v>
      </c>
      <c r="E15" s="37">
        <v>4500</v>
      </c>
      <c r="F15" s="11">
        <v>415</v>
      </c>
      <c r="G15" s="12">
        <v>50</v>
      </c>
      <c r="H15" s="13" t="s">
        <v>12</v>
      </c>
      <c r="I15" s="9"/>
      <c r="J15" s="20"/>
      <c r="K15" s="28">
        <f t="shared" si="0"/>
        <v>0.10333333333333333</v>
      </c>
      <c r="L15" s="20"/>
      <c r="M15" s="9">
        <v>5000</v>
      </c>
    </row>
    <row r="16" spans="2:14" ht="16.5" thickBot="1" x14ac:dyDescent="0.3">
      <c r="B16" s="41">
        <v>6</v>
      </c>
      <c r="C16" s="33" t="s">
        <v>37</v>
      </c>
      <c r="D16" s="53" t="s">
        <v>11</v>
      </c>
      <c r="E16" s="38">
        <v>500</v>
      </c>
      <c r="F16" s="30">
        <v>49</v>
      </c>
      <c r="G16" s="31">
        <v>50</v>
      </c>
      <c r="H16" s="18" t="s">
        <v>12</v>
      </c>
      <c r="I16" s="19"/>
      <c r="J16" s="20"/>
      <c r="K16" s="28">
        <f t="shared" si="0"/>
        <v>0.19800000000000001</v>
      </c>
      <c r="L16" s="20"/>
      <c r="M16" s="66">
        <v>600</v>
      </c>
    </row>
    <row r="17" spans="2:13" ht="13.5" thickBot="1" x14ac:dyDescent="0.25">
      <c r="B17" s="190" t="s">
        <v>26</v>
      </c>
      <c r="C17" s="191"/>
      <c r="D17" s="68"/>
      <c r="E17" s="72" t="s">
        <v>30</v>
      </c>
      <c r="F17" s="73"/>
      <c r="G17" s="73"/>
      <c r="H17" s="73"/>
      <c r="I17" s="73"/>
      <c r="J17" s="73"/>
      <c r="K17" s="73"/>
      <c r="L17" s="73"/>
      <c r="M17" s="74" t="s">
        <v>29</v>
      </c>
    </row>
    <row r="18" spans="2:13" ht="15.75" x14ac:dyDescent="0.25">
      <c r="B18" s="32">
        <v>1</v>
      </c>
      <c r="C18" s="46" t="s">
        <v>34</v>
      </c>
      <c r="D18" s="15" t="s">
        <v>11</v>
      </c>
      <c r="E18" s="36">
        <v>4000</v>
      </c>
      <c r="F18" s="6">
        <v>1088</v>
      </c>
      <c r="G18" s="6">
        <v>100</v>
      </c>
      <c r="H18" s="59" t="s">
        <v>12</v>
      </c>
      <c r="I18" s="6"/>
      <c r="J18" s="60"/>
      <c r="K18" s="61">
        <f t="shared" ref="K18" si="1">(I18+G18+F18)/E18</f>
        <v>0.29699999999999999</v>
      </c>
      <c r="L18" s="62"/>
      <c r="M18" s="58">
        <v>5000</v>
      </c>
    </row>
    <row r="19" spans="2:13" ht="15.75" x14ac:dyDescent="0.25">
      <c r="B19" s="10">
        <v>2</v>
      </c>
      <c r="C19" s="52" t="s">
        <v>36</v>
      </c>
      <c r="D19" s="15" t="s">
        <v>11</v>
      </c>
      <c r="E19" s="36">
        <v>3500</v>
      </c>
      <c r="F19" s="6">
        <v>562</v>
      </c>
      <c r="G19" s="7">
        <v>50</v>
      </c>
      <c r="H19" s="8" t="s">
        <v>12</v>
      </c>
      <c r="I19" s="15"/>
      <c r="J19" s="20"/>
      <c r="K19" s="28">
        <f t="shared" si="0"/>
        <v>0.17485714285714285</v>
      </c>
      <c r="L19" s="20"/>
      <c r="M19" s="58">
        <v>3800</v>
      </c>
    </row>
    <row r="20" spans="2:13" ht="15.75" x14ac:dyDescent="0.25">
      <c r="B20" s="10">
        <v>3</v>
      </c>
      <c r="C20" s="52" t="s">
        <v>31</v>
      </c>
      <c r="D20" s="9" t="s">
        <v>11</v>
      </c>
      <c r="E20" s="37">
        <v>2200</v>
      </c>
      <c r="F20" s="11">
        <v>245</v>
      </c>
      <c r="G20" s="12">
        <v>50</v>
      </c>
      <c r="H20" s="13" t="s">
        <v>12</v>
      </c>
      <c r="I20" s="9"/>
      <c r="J20" s="20"/>
      <c r="K20" s="28">
        <f t="shared" ref="K20:K23" si="2">(I20+G20+F20)/E20</f>
        <v>0.13409090909090909</v>
      </c>
      <c r="L20" s="20"/>
      <c r="M20" s="54" t="s">
        <v>43</v>
      </c>
    </row>
    <row r="21" spans="2:13" ht="15.75" x14ac:dyDescent="0.25">
      <c r="B21" s="10">
        <v>4</v>
      </c>
      <c r="C21" s="52" t="s">
        <v>32</v>
      </c>
      <c r="D21" s="9" t="s">
        <v>11</v>
      </c>
      <c r="E21" s="37">
        <v>2500</v>
      </c>
      <c r="F21" s="17">
        <v>440</v>
      </c>
      <c r="G21" s="12">
        <v>50</v>
      </c>
      <c r="H21" s="13" t="s">
        <v>12</v>
      </c>
      <c r="I21" s="9"/>
      <c r="J21" s="20"/>
      <c r="K21" s="28">
        <f t="shared" si="2"/>
        <v>0.19600000000000001</v>
      </c>
      <c r="L21" s="20"/>
      <c r="M21" s="50">
        <v>2900</v>
      </c>
    </row>
    <row r="22" spans="2:13" ht="15.75" x14ac:dyDescent="0.25">
      <c r="B22" s="10">
        <v>5</v>
      </c>
      <c r="C22" s="52" t="s">
        <v>33</v>
      </c>
      <c r="D22" s="15" t="s">
        <v>11</v>
      </c>
      <c r="E22" s="37">
        <v>4000</v>
      </c>
      <c r="F22" s="11">
        <v>415</v>
      </c>
      <c r="G22" s="12">
        <v>50</v>
      </c>
      <c r="H22" s="13" t="s">
        <v>12</v>
      </c>
      <c r="I22" s="9"/>
      <c r="J22" s="20"/>
      <c r="K22" s="28">
        <f t="shared" si="2"/>
        <v>0.11625000000000001</v>
      </c>
      <c r="L22" s="20"/>
      <c r="M22" s="54">
        <v>5200</v>
      </c>
    </row>
    <row r="23" spans="2:13" ht="16.5" thickBot="1" x14ac:dyDescent="0.3">
      <c r="B23" s="29">
        <v>6</v>
      </c>
      <c r="C23" s="56" t="s">
        <v>35</v>
      </c>
      <c r="D23" s="15" t="s">
        <v>11</v>
      </c>
      <c r="E23" s="38">
        <v>500</v>
      </c>
      <c r="F23" s="30">
        <v>49</v>
      </c>
      <c r="G23" s="31">
        <v>50</v>
      </c>
      <c r="H23" s="18" t="s">
        <v>12</v>
      </c>
      <c r="I23" s="19"/>
      <c r="J23" s="20"/>
      <c r="K23" s="28">
        <f t="shared" si="2"/>
        <v>0.19800000000000001</v>
      </c>
      <c r="L23" s="20"/>
      <c r="M23" s="51">
        <v>600</v>
      </c>
    </row>
    <row r="24" spans="2:13" ht="13.5" thickBot="1" x14ac:dyDescent="0.25">
      <c r="B24" s="190" t="s">
        <v>14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2"/>
    </row>
    <row r="25" spans="2:13" ht="15.75" x14ac:dyDescent="0.25">
      <c r="B25" s="5">
        <v>1</v>
      </c>
      <c r="C25" s="55" t="s">
        <v>15</v>
      </c>
      <c r="D25" s="15" t="s">
        <v>13</v>
      </c>
      <c r="E25" s="193">
        <v>1800</v>
      </c>
      <c r="F25" s="194"/>
      <c r="G25" s="194"/>
      <c r="H25" s="194"/>
      <c r="I25" s="194"/>
      <c r="J25" s="194"/>
      <c r="K25" s="194"/>
      <c r="L25" s="194"/>
      <c r="M25" s="195"/>
    </row>
    <row r="26" spans="2:13" ht="15.75" x14ac:dyDescent="0.25">
      <c r="B26" s="10">
        <v>2</v>
      </c>
      <c r="C26" s="52" t="s">
        <v>16</v>
      </c>
      <c r="D26" s="9" t="s">
        <v>13</v>
      </c>
      <c r="E26" s="180">
        <v>2000</v>
      </c>
      <c r="F26" s="181"/>
      <c r="G26" s="181"/>
      <c r="H26" s="181"/>
      <c r="I26" s="181"/>
      <c r="J26" s="181"/>
      <c r="K26" s="181"/>
      <c r="L26" s="181"/>
      <c r="M26" s="182"/>
    </row>
    <row r="27" spans="2:13" ht="15.75" x14ac:dyDescent="0.25">
      <c r="B27" s="10">
        <v>3</v>
      </c>
      <c r="C27" s="52" t="s">
        <v>17</v>
      </c>
      <c r="D27" s="9" t="s">
        <v>13</v>
      </c>
      <c r="E27" s="180">
        <v>2000</v>
      </c>
      <c r="F27" s="181"/>
      <c r="G27" s="181"/>
      <c r="H27" s="181"/>
      <c r="I27" s="181"/>
      <c r="J27" s="181"/>
      <c r="K27" s="181"/>
      <c r="L27" s="181"/>
      <c r="M27" s="182"/>
    </row>
    <row r="28" spans="2:13" ht="15.75" x14ac:dyDescent="0.25">
      <c r="B28" s="10">
        <v>4</v>
      </c>
      <c r="C28" s="52" t="s">
        <v>18</v>
      </c>
      <c r="D28" s="9" t="s">
        <v>13</v>
      </c>
      <c r="E28" s="183">
        <v>1800</v>
      </c>
      <c r="F28" s="184"/>
      <c r="G28" s="184"/>
      <c r="H28" s="184"/>
      <c r="I28" s="184"/>
      <c r="J28" s="184"/>
      <c r="K28" s="184"/>
      <c r="L28" s="184"/>
      <c r="M28" s="185"/>
    </row>
    <row r="29" spans="2:13" ht="15.75" x14ac:dyDescent="0.25">
      <c r="B29" s="20"/>
      <c r="C29" s="21"/>
      <c r="D29" s="20"/>
      <c r="E29" s="20"/>
      <c r="F29" s="20"/>
      <c r="G29" s="20"/>
      <c r="H29" s="20"/>
      <c r="I29" s="20"/>
      <c r="M29" s="25"/>
    </row>
    <row r="30" spans="2:13" ht="15.75" x14ac:dyDescent="0.25">
      <c r="B30" s="20"/>
      <c r="C30" s="21"/>
      <c r="D30" s="20"/>
      <c r="E30" s="20"/>
      <c r="F30" s="20"/>
      <c r="G30" s="20"/>
      <c r="H30" s="20"/>
      <c r="I30" s="20"/>
    </row>
    <row r="31" spans="2:13" x14ac:dyDescent="0.2">
      <c r="B31" s="20"/>
      <c r="C31" s="20"/>
      <c r="D31" s="20"/>
      <c r="E31" s="20"/>
      <c r="F31" s="20"/>
      <c r="G31" s="20"/>
      <c r="H31" s="20"/>
      <c r="I31" s="20"/>
    </row>
    <row r="32" spans="2:13" ht="15.75" x14ac:dyDescent="0.25">
      <c r="C32" s="22"/>
    </row>
    <row r="33" spans="3:3" ht="15.75" x14ac:dyDescent="0.25">
      <c r="C33" s="21"/>
    </row>
    <row r="34" spans="3:3" ht="15.75" x14ac:dyDescent="0.25">
      <c r="C34" s="21"/>
    </row>
    <row r="35" spans="3:3" ht="15.75" x14ac:dyDescent="0.25">
      <c r="C35" s="22"/>
    </row>
  </sheetData>
  <mergeCells count="8">
    <mergeCell ref="E26:M26"/>
    <mergeCell ref="E27:M27"/>
    <mergeCell ref="E28:M28"/>
    <mergeCell ref="B2:G2"/>
    <mergeCell ref="B24:M24"/>
    <mergeCell ref="E25:M25"/>
    <mergeCell ref="B10:C10"/>
    <mergeCell ref="B17:C17"/>
  </mergeCells>
  <phoneticPr fontId="0" type="noConversion"/>
  <pageMargins left="0.27559055118110237" right="0.19685039370078741" top="0.43307086614173229" bottom="0.59055118110236227" header="0.51181102362204722" footer="0.51181102362204722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E658-0AAF-462D-8751-205368A1EF29}">
  <sheetPr>
    <pageSetUpPr fitToPage="1"/>
  </sheetPr>
  <dimension ref="B1:N31"/>
  <sheetViews>
    <sheetView workbookViewId="0">
      <selection sqref="A1:XFD1048576"/>
    </sheetView>
  </sheetViews>
  <sheetFormatPr defaultRowHeight="12.75" x14ac:dyDescent="0.2"/>
  <cols>
    <col min="1" max="1" width="2.5703125" customWidth="1"/>
    <col min="2" max="2" width="4.28515625" customWidth="1"/>
    <col min="3" max="3" width="57.28515625" customWidth="1"/>
    <col min="4" max="4" width="8.28515625" customWidth="1"/>
    <col min="5" max="5" width="12.57031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  <col min="14" max="14" width="19.7109375" customWidth="1"/>
  </cols>
  <sheetData>
    <row r="1" spans="2:14" ht="75.75" customHeight="1" x14ac:dyDescent="0.2"/>
    <row r="2" spans="2:14" ht="15.75" customHeight="1" thickBot="1" x14ac:dyDescent="0.25">
      <c r="B2" s="186" t="s">
        <v>45</v>
      </c>
      <c r="C2" s="187"/>
      <c r="D2" s="187"/>
      <c r="E2" s="187"/>
      <c r="F2" s="187"/>
      <c r="G2" s="187"/>
      <c r="H2" s="80"/>
      <c r="I2" s="80"/>
    </row>
    <row r="3" spans="2:14" ht="64.5" customHeight="1" thickBot="1" x14ac:dyDescent="0.25">
      <c r="B3" s="83" t="s">
        <v>0</v>
      </c>
      <c r="C3" s="84" t="s">
        <v>46</v>
      </c>
      <c r="D3" s="85" t="s">
        <v>2</v>
      </c>
      <c r="E3" s="86" t="s">
        <v>19</v>
      </c>
      <c r="F3" s="87" t="s">
        <v>3</v>
      </c>
      <c r="G3" s="86" t="s">
        <v>47</v>
      </c>
      <c r="H3" s="88" t="s">
        <v>48</v>
      </c>
      <c r="I3" s="89" t="s">
        <v>49</v>
      </c>
      <c r="J3" s="90"/>
      <c r="K3" s="90"/>
      <c r="L3" s="88" t="s">
        <v>20</v>
      </c>
      <c r="M3" s="88" t="s">
        <v>20</v>
      </c>
      <c r="N3" s="91" t="s">
        <v>50</v>
      </c>
    </row>
    <row r="4" spans="2:14" ht="15.75" x14ac:dyDescent="0.25">
      <c r="B4" s="14">
        <v>1</v>
      </c>
      <c r="C4" s="92" t="s">
        <v>51</v>
      </c>
      <c r="D4" s="43" t="s">
        <v>11</v>
      </c>
      <c r="E4" s="4">
        <f>L4*1.3</f>
        <v>299</v>
      </c>
      <c r="F4" s="43">
        <v>23</v>
      </c>
      <c r="G4" s="4">
        <v>30</v>
      </c>
      <c r="H4" s="93">
        <v>40</v>
      </c>
      <c r="I4" s="81">
        <v>25</v>
      </c>
      <c r="J4" s="94">
        <f>(G4+F4+I4)/E4</f>
        <v>0.2608695652173913</v>
      </c>
      <c r="K4" s="90"/>
      <c r="L4" s="82">
        <v>230</v>
      </c>
      <c r="M4" s="82">
        <v>230</v>
      </c>
      <c r="N4" s="95">
        <f t="shared" ref="N4:N17" si="0">E4*1.3</f>
        <v>388.7</v>
      </c>
    </row>
    <row r="5" spans="2:14" ht="15.75" x14ac:dyDescent="0.25">
      <c r="B5" s="16">
        <v>2</v>
      </c>
      <c r="C5" s="96" t="s">
        <v>52</v>
      </c>
      <c r="D5" s="77" t="s">
        <v>11</v>
      </c>
      <c r="E5" s="97">
        <f>L5*1.3</f>
        <v>383.5</v>
      </c>
      <c r="F5" s="77">
        <v>29</v>
      </c>
      <c r="G5" s="15">
        <v>30</v>
      </c>
      <c r="H5" s="9">
        <v>40</v>
      </c>
      <c r="I5" s="98">
        <v>25</v>
      </c>
      <c r="J5" s="99">
        <f t="shared" ref="J5:J17" si="1">(G5+F5+I5)/E5</f>
        <v>0.21903520208604954</v>
      </c>
      <c r="L5" s="78">
        <v>295</v>
      </c>
      <c r="M5" s="78">
        <v>295</v>
      </c>
      <c r="N5" s="95">
        <f t="shared" si="0"/>
        <v>498.55</v>
      </c>
    </row>
    <row r="6" spans="2:14" ht="15.75" x14ac:dyDescent="0.25">
      <c r="B6" s="16">
        <v>3</v>
      </c>
      <c r="C6" s="96" t="s">
        <v>53</v>
      </c>
      <c r="D6" s="77" t="s">
        <v>11</v>
      </c>
      <c r="E6" s="97">
        <f t="shared" ref="E6:E20" si="2">L6*1.3</f>
        <v>429</v>
      </c>
      <c r="F6" s="77">
        <v>35</v>
      </c>
      <c r="G6" s="15">
        <v>30</v>
      </c>
      <c r="H6" s="100">
        <v>40</v>
      </c>
      <c r="I6" s="98">
        <v>25</v>
      </c>
      <c r="J6" s="99">
        <f t="shared" si="1"/>
        <v>0.20979020979020979</v>
      </c>
      <c r="L6" s="101">
        <v>330</v>
      </c>
      <c r="M6" s="101">
        <v>330</v>
      </c>
      <c r="N6" s="95">
        <f t="shared" si="0"/>
        <v>557.70000000000005</v>
      </c>
    </row>
    <row r="7" spans="2:14" ht="15.75" x14ac:dyDescent="0.25">
      <c r="B7" s="16">
        <v>4</v>
      </c>
      <c r="C7" s="96" t="s">
        <v>54</v>
      </c>
      <c r="D7" s="77" t="s">
        <v>11</v>
      </c>
      <c r="E7" s="97">
        <f t="shared" si="2"/>
        <v>474.5</v>
      </c>
      <c r="F7" s="77">
        <v>37</v>
      </c>
      <c r="G7" s="15">
        <v>30</v>
      </c>
      <c r="H7" s="9">
        <v>40</v>
      </c>
      <c r="I7" s="98">
        <v>25</v>
      </c>
      <c r="J7" s="99">
        <f t="shared" si="1"/>
        <v>0.19388830347734456</v>
      </c>
      <c r="L7" s="78">
        <v>365</v>
      </c>
      <c r="M7" s="78">
        <v>365</v>
      </c>
      <c r="N7" s="95">
        <f t="shared" si="0"/>
        <v>616.85</v>
      </c>
    </row>
    <row r="8" spans="2:14" ht="15.75" x14ac:dyDescent="0.25">
      <c r="B8" s="16">
        <v>5</v>
      </c>
      <c r="C8" s="96" t="s">
        <v>55</v>
      </c>
      <c r="D8" s="77" t="s">
        <v>11</v>
      </c>
      <c r="E8" s="97">
        <f t="shared" si="2"/>
        <v>526.5</v>
      </c>
      <c r="F8" s="77">
        <v>40</v>
      </c>
      <c r="G8" s="15">
        <v>30</v>
      </c>
      <c r="H8" s="100">
        <v>40</v>
      </c>
      <c r="I8" s="98">
        <v>25</v>
      </c>
      <c r="J8" s="99">
        <f t="shared" si="1"/>
        <v>0.18043684710351376</v>
      </c>
      <c r="L8" s="101">
        <v>405</v>
      </c>
      <c r="M8" s="101">
        <v>405</v>
      </c>
      <c r="N8" s="95">
        <f t="shared" si="0"/>
        <v>684.45</v>
      </c>
    </row>
    <row r="9" spans="2:14" ht="15.75" x14ac:dyDescent="0.25">
      <c r="B9" s="16">
        <v>6</v>
      </c>
      <c r="C9" s="96" t="s">
        <v>56</v>
      </c>
      <c r="D9" s="77" t="s">
        <v>11</v>
      </c>
      <c r="E9" s="97">
        <f t="shared" si="2"/>
        <v>565.5</v>
      </c>
      <c r="F9" s="77">
        <v>42</v>
      </c>
      <c r="G9" s="15">
        <v>30</v>
      </c>
      <c r="H9" s="9">
        <v>40</v>
      </c>
      <c r="I9" s="98">
        <v>25</v>
      </c>
      <c r="J9" s="99">
        <f t="shared" si="1"/>
        <v>0.17152961980548187</v>
      </c>
      <c r="L9" s="78">
        <v>435</v>
      </c>
      <c r="M9" s="78">
        <v>435</v>
      </c>
      <c r="N9" s="95">
        <f t="shared" si="0"/>
        <v>735.15</v>
      </c>
    </row>
    <row r="10" spans="2:14" ht="13.5" customHeight="1" x14ac:dyDescent="0.25">
      <c r="B10" s="16">
        <v>7</v>
      </c>
      <c r="C10" s="96" t="s">
        <v>57</v>
      </c>
      <c r="D10" s="77" t="s">
        <v>11</v>
      </c>
      <c r="E10" s="97">
        <f t="shared" si="2"/>
        <v>604.5</v>
      </c>
      <c r="F10" s="77">
        <v>45</v>
      </c>
      <c r="G10" s="15">
        <v>30</v>
      </c>
      <c r="H10" s="100">
        <v>40</v>
      </c>
      <c r="I10" s="98">
        <v>25</v>
      </c>
      <c r="J10" s="99">
        <f t="shared" si="1"/>
        <v>0.16542597187758479</v>
      </c>
      <c r="L10" s="101">
        <v>465</v>
      </c>
      <c r="M10" s="101">
        <v>465</v>
      </c>
      <c r="N10" s="95">
        <f t="shared" si="0"/>
        <v>785.85</v>
      </c>
    </row>
    <row r="11" spans="2:14" ht="15.75" x14ac:dyDescent="0.25">
      <c r="B11" s="16">
        <v>8</v>
      </c>
      <c r="C11" s="96" t="s">
        <v>58</v>
      </c>
      <c r="D11" s="77" t="s">
        <v>11</v>
      </c>
      <c r="E11" s="97">
        <f t="shared" si="2"/>
        <v>650</v>
      </c>
      <c r="F11" s="77">
        <v>48</v>
      </c>
      <c r="G11" s="15">
        <v>30</v>
      </c>
      <c r="H11" s="9">
        <v>40</v>
      </c>
      <c r="I11" s="98">
        <v>25</v>
      </c>
      <c r="J11" s="99">
        <f t="shared" si="1"/>
        <v>0.15846153846153846</v>
      </c>
      <c r="L11" s="78">
        <v>500</v>
      </c>
      <c r="M11" s="78">
        <v>500</v>
      </c>
      <c r="N11" s="95">
        <f t="shared" si="0"/>
        <v>845</v>
      </c>
    </row>
    <row r="12" spans="2:14" ht="15.75" x14ac:dyDescent="0.25">
      <c r="B12" s="16">
        <v>9</v>
      </c>
      <c r="C12" s="96" t="s">
        <v>59</v>
      </c>
      <c r="D12" s="77" t="s">
        <v>11</v>
      </c>
      <c r="E12" s="97">
        <f t="shared" si="2"/>
        <v>676</v>
      </c>
      <c r="F12" s="77">
        <v>50</v>
      </c>
      <c r="G12" s="15">
        <v>30</v>
      </c>
      <c r="H12" s="100">
        <v>40</v>
      </c>
      <c r="I12" s="98">
        <v>25</v>
      </c>
      <c r="J12" s="99">
        <f t="shared" si="1"/>
        <v>0.15532544378698224</v>
      </c>
      <c r="L12" s="101">
        <v>520</v>
      </c>
      <c r="M12" s="101">
        <v>520</v>
      </c>
      <c r="N12" s="95">
        <f t="shared" si="0"/>
        <v>878.80000000000007</v>
      </c>
    </row>
    <row r="13" spans="2:14" ht="15.75" x14ac:dyDescent="0.25">
      <c r="B13" s="16">
        <v>10</v>
      </c>
      <c r="C13" s="96" t="s">
        <v>60</v>
      </c>
      <c r="D13" s="77" t="s">
        <v>11</v>
      </c>
      <c r="E13" s="97">
        <f t="shared" si="2"/>
        <v>747.5</v>
      </c>
      <c r="F13" s="77">
        <v>54</v>
      </c>
      <c r="G13" s="15">
        <v>30</v>
      </c>
      <c r="H13" s="9">
        <v>40</v>
      </c>
      <c r="I13" s="98">
        <v>25</v>
      </c>
      <c r="J13" s="99">
        <f t="shared" si="1"/>
        <v>0.14581939799331103</v>
      </c>
      <c r="L13" s="78">
        <v>575</v>
      </c>
      <c r="M13" s="78">
        <v>575</v>
      </c>
      <c r="N13" s="95">
        <f t="shared" si="0"/>
        <v>971.75</v>
      </c>
    </row>
    <row r="14" spans="2:14" ht="15.75" x14ac:dyDescent="0.25">
      <c r="B14" s="16">
        <v>11</v>
      </c>
      <c r="C14" s="96" t="s">
        <v>61</v>
      </c>
      <c r="D14" s="77" t="s">
        <v>11</v>
      </c>
      <c r="E14" s="97">
        <f t="shared" si="2"/>
        <v>819</v>
      </c>
      <c r="F14" s="77">
        <v>64</v>
      </c>
      <c r="G14" s="15">
        <v>30</v>
      </c>
      <c r="H14" s="100">
        <v>40</v>
      </c>
      <c r="I14" s="98">
        <v>25</v>
      </c>
      <c r="J14" s="99">
        <f t="shared" si="1"/>
        <v>0.14529914529914531</v>
      </c>
      <c r="L14" s="101">
        <v>630</v>
      </c>
      <c r="M14" s="101">
        <v>630</v>
      </c>
      <c r="N14" s="95">
        <f t="shared" si="0"/>
        <v>1064.7</v>
      </c>
    </row>
    <row r="15" spans="2:14" ht="15.75" x14ac:dyDescent="0.25">
      <c r="B15" s="16">
        <v>12</v>
      </c>
      <c r="C15" s="96" t="s">
        <v>62</v>
      </c>
      <c r="D15" s="77" t="s">
        <v>11</v>
      </c>
      <c r="E15" s="97">
        <f t="shared" si="2"/>
        <v>903.5</v>
      </c>
      <c r="F15" s="77">
        <v>73</v>
      </c>
      <c r="G15" s="15">
        <v>30</v>
      </c>
      <c r="H15" s="9">
        <v>40</v>
      </c>
      <c r="I15" s="98">
        <v>25</v>
      </c>
      <c r="J15" s="99">
        <f t="shared" si="1"/>
        <v>0.14167127836192583</v>
      </c>
      <c r="L15" s="78">
        <v>695</v>
      </c>
      <c r="M15" s="78">
        <v>695</v>
      </c>
      <c r="N15" s="95">
        <f t="shared" si="0"/>
        <v>1174.55</v>
      </c>
    </row>
    <row r="16" spans="2:14" ht="15.75" x14ac:dyDescent="0.25">
      <c r="B16" s="16">
        <v>13</v>
      </c>
      <c r="C16" s="96" t="s">
        <v>63</v>
      </c>
      <c r="D16" s="77" t="s">
        <v>11</v>
      </c>
      <c r="E16" s="97">
        <f t="shared" si="2"/>
        <v>975</v>
      </c>
      <c r="F16" s="77">
        <v>81</v>
      </c>
      <c r="G16" s="15">
        <v>30</v>
      </c>
      <c r="H16" s="100">
        <v>40</v>
      </c>
      <c r="I16" s="98">
        <v>25</v>
      </c>
      <c r="J16" s="99">
        <f t="shared" si="1"/>
        <v>0.13948717948717948</v>
      </c>
      <c r="L16" s="101">
        <v>750</v>
      </c>
      <c r="M16" s="101">
        <v>750</v>
      </c>
      <c r="N16" s="95">
        <f t="shared" si="0"/>
        <v>1267.5</v>
      </c>
    </row>
    <row r="17" spans="2:14" ht="15.75" x14ac:dyDescent="0.25">
      <c r="B17" s="16">
        <v>14</v>
      </c>
      <c r="C17" s="96" t="s">
        <v>64</v>
      </c>
      <c r="D17" s="77" t="s">
        <v>11</v>
      </c>
      <c r="E17" s="97">
        <f t="shared" si="2"/>
        <v>1040</v>
      </c>
      <c r="F17" s="77">
        <v>90</v>
      </c>
      <c r="G17" s="15">
        <v>30</v>
      </c>
      <c r="H17" s="9">
        <v>40</v>
      </c>
      <c r="I17" s="98">
        <v>25</v>
      </c>
      <c r="J17" s="99">
        <f t="shared" si="1"/>
        <v>0.13942307692307693</v>
      </c>
      <c r="L17" s="78">
        <v>800</v>
      </c>
      <c r="M17" s="78">
        <v>800</v>
      </c>
      <c r="N17" s="95">
        <f t="shared" si="0"/>
        <v>1352</v>
      </c>
    </row>
    <row r="18" spans="2:14" ht="15.75" x14ac:dyDescent="0.25">
      <c r="B18" s="16">
        <v>15</v>
      </c>
      <c r="C18" s="96" t="s">
        <v>65</v>
      </c>
      <c r="D18" s="77" t="s">
        <v>11</v>
      </c>
      <c r="E18" s="97">
        <f t="shared" si="2"/>
        <v>1124.5</v>
      </c>
      <c r="F18" s="77">
        <v>90</v>
      </c>
      <c r="G18" s="15">
        <v>30</v>
      </c>
      <c r="H18" s="9">
        <v>40</v>
      </c>
      <c r="I18" s="98">
        <v>25</v>
      </c>
      <c r="J18" s="99">
        <f>(G18+F18+I18)/E18</f>
        <v>0.12894619831036017</v>
      </c>
      <c r="L18" s="78">
        <v>865</v>
      </c>
      <c r="M18" s="78">
        <v>865</v>
      </c>
      <c r="N18" s="95">
        <f>E18*1.3</f>
        <v>1461.8500000000001</v>
      </c>
    </row>
    <row r="19" spans="2:14" ht="15.75" x14ac:dyDescent="0.25">
      <c r="B19" s="16">
        <v>16</v>
      </c>
      <c r="C19" s="96" t="s">
        <v>66</v>
      </c>
      <c r="D19" s="77" t="s">
        <v>11</v>
      </c>
      <c r="E19" s="97">
        <f t="shared" si="2"/>
        <v>1202.5</v>
      </c>
      <c r="F19" s="77">
        <v>90</v>
      </c>
      <c r="G19" s="15">
        <v>30</v>
      </c>
      <c r="H19" s="9">
        <v>40</v>
      </c>
      <c r="I19" s="98">
        <v>25</v>
      </c>
      <c r="J19" s="99">
        <f>(G19+F19+I19)/E19</f>
        <v>0.12058212058212059</v>
      </c>
      <c r="L19" s="78">
        <v>925</v>
      </c>
      <c r="M19" s="78">
        <v>925</v>
      </c>
      <c r="N19" s="95">
        <f>E19*1.3</f>
        <v>1563.25</v>
      </c>
    </row>
    <row r="20" spans="2:14" ht="16.5" thickBot="1" x14ac:dyDescent="0.3">
      <c r="B20" s="102">
        <v>17</v>
      </c>
      <c r="C20" s="103" t="s">
        <v>67</v>
      </c>
      <c r="D20" s="104" t="s">
        <v>11</v>
      </c>
      <c r="E20" s="105">
        <f t="shared" si="2"/>
        <v>1352</v>
      </c>
      <c r="F20" s="104">
        <v>90</v>
      </c>
      <c r="G20" s="53">
        <v>30</v>
      </c>
      <c r="H20" s="66">
        <v>40</v>
      </c>
      <c r="I20" s="106">
        <v>25</v>
      </c>
      <c r="J20" s="107">
        <f>(G20+F20+I20)/E20</f>
        <v>0.10724852071005918</v>
      </c>
      <c r="K20" s="108"/>
      <c r="L20" s="109">
        <v>1040</v>
      </c>
      <c r="M20" s="109">
        <v>1040</v>
      </c>
      <c r="N20" s="110">
        <f>E20*1.3</f>
        <v>1757.6000000000001</v>
      </c>
    </row>
    <row r="21" spans="2:14" ht="15.75" x14ac:dyDescent="0.25">
      <c r="C21" s="111"/>
      <c r="E21" s="196" t="s">
        <v>68</v>
      </c>
      <c r="F21" s="196" t="s">
        <v>69</v>
      </c>
      <c r="G21" s="196" t="s">
        <v>70</v>
      </c>
      <c r="H21" s="196" t="s">
        <v>71</v>
      </c>
      <c r="I21" s="196" t="s">
        <v>72</v>
      </c>
      <c r="J21" s="196" t="s">
        <v>73</v>
      </c>
      <c r="K21" s="196" t="s">
        <v>74</v>
      </c>
      <c r="L21" s="196" t="s">
        <v>68</v>
      </c>
      <c r="M21" s="196" t="s">
        <v>68</v>
      </c>
      <c r="N21" s="196" t="s">
        <v>68</v>
      </c>
    </row>
    <row r="22" spans="2:14" ht="16.5" thickBot="1" x14ac:dyDescent="0.3">
      <c r="C22" s="111" t="s">
        <v>75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2:14" x14ac:dyDescent="0.2">
      <c r="L23" s="98"/>
    </row>
    <row r="24" spans="2:14" x14ac:dyDescent="0.2">
      <c r="L24" s="98"/>
    </row>
    <row r="25" spans="2:14" x14ac:dyDescent="0.2">
      <c r="C25" s="112" t="s">
        <v>76</v>
      </c>
      <c r="L25" s="98"/>
    </row>
    <row r="26" spans="2:14" ht="15.75" x14ac:dyDescent="0.25">
      <c r="B26" s="20"/>
      <c r="C26" s="21"/>
      <c r="D26" s="20"/>
      <c r="E26" s="20"/>
      <c r="F26" s="20"/>
      <c r="G26" s="20"/>
      <c r="H26" s="20"/>
      <c r="I26" s="20"/>
    </row>
    <row r="27" spans="2:14" x14ac:dyDescent="0.2">
      <c r="B27" s="20"/>
      <c r="C27" s="20"/>
      <c r="D27" s="20"/>
      <c r="E27" s="20"/>
      <c r="F27" s="20"/>
      <c r="G27" s="20"/>
      <c r="H27" s="20"/>
      <c r="I27" s="20"/>
    </row>
    <row r="28" spans="2:14" ht="15.75" x14ac:dyDescent="0.25">
      <c r="C28" s="22"/>
    </row>
    <row r="29" spans="2:14" ht="15.75" x14ac:dyDescent="0.25">
      <c r="C29" s="21"/>
    </row>
    <row r="30" spans="2:14" ht="15.75" x14ac:dyDescent="0.25">
      <c r="C30" s="21"/>
    </row>
    <row r="31" spans="2:14" ht="15.75" x14ac:dyDescent="0.25">
      <c r="C31" s="22"/>
    </row>
  </sheetData>
  <mergeCells count="11">
    <mergeCell ref="B2:G2"/>
    <mergeCell ref="M21:M22"/>
    <mergeCell ref="N21:N22"/>
    <mergeCell ref="E21:E22"/>
    <mergeCell ref="F21:F22"/>
    <mergeCell ref="G21:G22"/>
    <mergeCell ref="H21:H22"/>
    <mergeCell ref="I21:I22"/>
    <mergeCell ref="J21:J22"/>
    <mergeCell ref="K21:K22"/>
    <mergeCell ref="L21:L22"/>
  </mergeCells>
  <pageMargins left="0.27559055118110237" right="0.19685039370078741" top="0.43307086614173229" bottom="0.59055118110236227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220A-8978-4DCA-B4C5-FDFA7344040B}">
  <sheetPr>
    <pageSetUpPr fitToPage="1"/>
  </sheetPr>
  <dimension ref="B1:L9"/>
  <sheetViews>
    <sheetView workbookViewId="0">
      <selection activeCell="M15" sqref="M15"/>
    </sheetView>
  </sheetViews>
  <sheetFormatPr defaultRowHeight="12.75" x14ac:dyDescent="0.2"/>
  <cols>
    <col min="1" max="1" width="2.5703125" customWidth="1"/>
    <col min="2" max="2" width="4.28515625" customWidth="1"/>
    <col min="3" max="3" width="57.28515625" customWidth="1"/>
    <col min="4" max="4" width="8.28515625" customWidth="1"/>
    <col min="5" max="5" width="12.57031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</cols>
  <sheetData>
    <row r="1" spans="2:11" ht="75.75" customHeight="1" x14ac:dyDescent="0.2"/>
    <row r="2" spans="2:11" ht="15.75" customHeight="1" thickBot="1" x14ac:dyDescent="0.25">
      <c r="B2" s="186" t="s">
        <v>77</v>
      </c>
      <c r="C2" s="187"/>
      <c r="D2" s="187"/>
      <c r="E2" s="187"/>
      <c r="F2" s="187"/>
      <c r="G2" s="187"/>
      <c r="H2" s="80"/>
      <c r="I2" s="80"/>
    </row>
    <row r="3" spans="2:11" ht="34.5" thickBot="1" x14ac:dyDescent="0.25">
      <c r="B3" s="83" t="s">
        <v>0</v>
      </c>
      <c r="C3" s="113" t="s">
        <v>78</v>
      </c>
      <c r="D3" s="113" t="s">
        <v>2</v>
      </c>
      <c r="E3" s="114" t="s">
        <v>19</v>
      </c>
      <c r="F3" s="115" t="s">
        <v>3</v>
      </c>
      <c r="G3" s="116" t="s">
        <v>79</v>
      </c>
      <c r="K3" s="114" t="s">
        <v>20</v>
      </c>
    </row>
    <row r="4" spans="2:11" ht="16.5" thickBot="1" x14ac:dyDescent="0.3">
      <c r="B4" s="198" t="s">
        <v>80</v>
      </c>
      <c r="C4" s="199"/>
      <c r="D4" s="199"/>
      <c r="E4" s="199"/>
      <c r="F4" s="199"/>
      <c r="G4" s="199"/>
      <c r="H4" s="199"/>
      <c r="I4" s="199"/>
      <c r="J4" s="199"/>
      <c r="K4" s="200"/>
    </row>
    <row r="5" spans="2:11" ht="15.75" x14ac:dyDescent="0.25">
      <c r="B5" s="117">
        <v>1</v>
      </c>
      <c r="C5" s="118" t="s">
        <v>81</v>
      </c>
      <c r="D5" s="119" t="s">
        <v>11</v>
      </c>
      <c r="E5" s="93">
        <v>650</v>
      </c>
      <c r="F5" s="35">
        <v>64</v>
      </c>
      <c r="G5" s="120">
        <v>100</v>
      </c>
      <c r="H5" s="89" t="s">
        <v>12</v>
      </c>
      <c r="I5" s="94">
        <f>(F5+G5)/E5</f>
        <v>0.25230769230769229</v>
      </c>
      <c r="J5" s="90"/>
      <c r="K5" s="4">
        <v>500</v>
      </c>
    </row>
    <row r="6" spans="2:11" ht="15.75" x14ac:dyDescent="0.25">
      <c r="B6" s="10">
        <v>2</v>
      </c>
      <c r="C6" s="121" t="s">
        <v>82</v>
      </c>
      <c r="D6" s="76" t="s">
        <v>11</v>
      </c>
      <c r="E6" s="97">
        <v>820</v>
      </c>
      <c r="F6" s="37">
        <v>90</v>
      </c>
      <c r="G6" s="122">
        <v>120</v>
      </c>
      <c r="I6" s="99">
        <f t="shared" ref="I6:I9" si="0">(F6+G6)/E6</f>
        <v>0.25609756097560976</v>
      </c>
      <c r="K6" s="97">
        <v>600</v>
      </c>
    </row>
    <row r="7" spans="2:11" ht="15.75" x14ac:dyDescent="0.25">
      <c r="B7" s="10">
        <v>3</v>
      </c>
      <c r="C7" s="121" t="s">
        <v>83</v>
      </c>
      <c r="D7" s="76" t="s">
        <v>11</v>
      </c>
      <c r="E7" s="97">
        <v>1100</v>
      </c>
      <c r="F7" s="37">
        <v>105</v>
      </c>
      <c r="G7" s="122">
        <v>120</v>
      </c>
      <c r="I7" s="99">
        <f t="shared" si="0"/>
        <v>0.20454545454545456</v>
      </c>
      <c r="K7" s="97">
        <v>760</v>
      </c>
    </row>
    <row r="8" spans="2:11" ht="15.75" x14ac:dyDescent="0.25">
      <c r="B8" s="10">
        <v>4</v>
      </c>
      <c r="C8" s="121" t="s">
        <v>84</v>
      </c>
      <c r="D8" s="76" t="s">
        <v>11</v>
      </c>
      <c r="E8" s="97">
        <v>1420</v>
      </c>
      <c r="F8" s="38">
        <v>152</v>
      </c>
      <c r="G8" s="123">
        <v>120</v>
      </c>
      <c r="I8" s="99">
        <f t="shared" si="0"/>
        <v>0.19154929577464788</v>
      </c>
      <c r="K8" s="97">
        <v>860</v>
      </c>
    </row>
    <row r="9" spans="2:11" ht="16.5" thickBot="1" x14ac:dyDescent="0.3">
      <c r="B9" s="124">
        <v>5</v>
      </c>
      <c r="C9" s="125" t="s">
        <v>85</v>
      </c>
      <c r="D9" s="126" t="s">
        <v>11</v>
      </c>
      <c r="E9" s="105">
        <v>2080</v>
      </c>
      <c r="F9" s="127">
        <v>152</v>
      </c>
      <c r="G9" s="128">
        <v>120</v>
      </c>
      <c r="H9" s="108"/>
      <c r="I9" s="107">
        <f t="shared" si="0"/>
        <v>0.13076923076923078</v>
      </c>
      <c r="J9" s="108"/>
      <c r="K9" s="105">
        <v>1250</v>
      </c>
    </row>
  </sheetData>
  <mergeCells count="2">
    <mergeCell ref="B4:K4"/>
    <mergeCell ref="B2:G2"/>
  </mergeCells>
  <pageMargins left="0.27559055118110237" right="0.19685039370078741" top="0.43307086614173229" bottom="0.59055118110236227" header="0.51181102362204722" footer="0.51181102362204722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CB2F-3B10-496C-B58A-2FD3DB5D4FA6}">
  <sheetPr>
    <pageSetUpPr fitToPage="1"/>
  </sheetPr>
  <dimension ref="B1:M35"/>
  <sheetViews>
    <sheetView workbookViewId="0">
      <selection activeCell="T6" sqref="T6"/>
    </sheetView>
  </sheetViews>
  <sheetFormatPr defaultRowHeight="12.75" x14ac:dyDescent="0.2"/>
  <cols>
    <col min="1" max="1" width="2.5703125" customWidth="1"/>
    <col min="2" max="2" width="4.28515625" customWidth="1"/>
    <col min="3" max="3" width="57.28515625" customWidth="1"/>
    <col min="4" max="4" width="8.28515625" customWidth="1"/>
    <col min="5" max="5" width="12.57031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</cols>
  <sheetData>
    <row r="1" spans="2:13" ht="75.75" customHeight="1" x14ac:dyDescent="0.2"/>
    <row r="2" spans="2:13" ht="15.75" customHeight="1" thickBot="1" x14ac:dyDescent="0.25">
      <c r="B2" s="186" t="s">
        <v>117</v>
      </c>
      <c r="C2" s="187"/>
      <c r="D2" s="187"/>
      <c r="E2" s="187"/>
      <c r="F2" s="187"/>
      <c r="G2" s="187"/>
      <c r="H2" s="80"/>
      <c r="I2" s="80"/>
    </row>
    <row r="3" spans="2:13" ht="13.5" thickBot="1" x14ac:dyDescent="0.25">
      <c r="B3" s="203" t="s">
        <v>0</v>
      </c>
      <c r="C3" s="113" t="s">
        <v>78</v>
      </c>
      <c r="D3" s="205" t="s">
        <v>2</v>
      </c>
      <c r="E3" s="201" t="s">
        <v>19</v>
      </c>
      <c r="F3" s="129" t="s">
        <v>3</v>
      </c>
      <c r="G3" s="201" t="s">
        <v>47</v>
      </c>
      <c r="H3" s="207" t="s">
        <v>86</v>
      </c>
      <c r="I3" s="25"/>
      <c r="J3" s="25"/>
      <c r="K3" s="201" t="s">
        <v>87</v>
      </c>
      <c r="M3" s="201" t="s">
        <v>118</v>
      </c>
    </row>
    <row r="4" spans="2:13" ht="14.25" thickBot="1" x14ac:dyDescent="0.25">
      <c r="B4" s="204"/>
      <c r="C4" s="130" t="s">
        <v>88</v>
      </c>
      <c r="D4" s="206"/>
      <c r="E4" s="202"/>
      <c r="F4" s="131"/>
      <c r="G4" s="202"/>
      <c r="H4" s="208"/>
      <c r="I4" s="25">
        <v>1</v>
      </c>
      <c r="J4" s="25"/>
      <c r="K4" s="202"/>
      <c r="M4" s="202"/>
    </row>
    <row r="5" spans="2:13" ht="15.75" x14ac:dyDescent="0.25">
      <c r="B5" s="117">
        <v>1</v>
      </c>
      <c r="C5" s="132" t="s">
        <v>89</v>
      </c>
      <c r="D5" s="119" t="s">
        <v>11</v>
      </c>
      <c r="E5" s="133">
        <f>K5*1.5</f>
        <v>472.5</v>
      </c>
      <c r="F5" s="43">
        <v>89</v>
      </c>
      <c r="G5" s="93">
        <v>50</v>
      </c>
      <c r="H5" s="93">
        <v>60</v>
      </c>
      <c r="I5" s="134">
        <f>((F5+G5)*I4)/(E5*I4)</f>
        <v>0.29417989417989415</v>
      </c>
      <c r="K5" s="100">
        <v>315</v>
      </c>
      <c r="L5" s="99">
        <f>K5/E5</f>
        <v>0.66666666666666663</v>
      </c>
      <c r="M5" s="100">
        <v>315</v>
      </c>
    </row>
    <row r="6" spans="2:13" ht="15.75" x14ac:dyDescent="0.25">
      <c r="B6" s="10">
        <v>2</v>
      </c>
      <c r="C6" s="135" t="s">
        <v>90</v>
      </c>
      <c r="D6" s="76" t="s">
        <v>11</v>
      </c>
      <c r="E6" s="97">
        <f t="shared" ref="E6:E13" si="0">K6*1.5</f>
        <v>630</v>
      </c>
      <c r="F6" s="77">
        <v>113</v>
      </c>
      <c r="G6" s="9">
        <v>50</v>
      </c>
      <c r="H6" s="9">
        <v>60</v>
      </c>
      <c r="I6" s="134">
        <f>((F6+G6)*I4)/(E6*I4)</f>
        <v>0.25873015873015875</v>
      </c>
      <c r="K6" s="9">
        <v>420</v>
      </c>
      <c r="L6" s="99">
        <f t="shared" ref="L6:L13" si="1">K6/E6</f>
        <v>0.66666666666666663</v>
      </c>
      <c r="M6" s="9">
        <v>420</v>
      </c>
    </row>
    <row r="7" spans="2:13" ht="15.75" x14ac:dyDescent="0.25">
      <c r="B7" s="10">
        <v>3</v>
      </c>
      <c r="C7" s="135" t="s">
        <v>91</v>
      </c>
      <c r="D7" s="76" t="s">
        <v>11</v>
      </c>
      <c r="E7" s="97">
        <f t="shared" si="0"/>
        <v>787.5</v>
      </c>
      <c r="F7" s="77">
        <v>137</v>
      </c>
      <c r="G7" s="100">
        <v>50</v>
      </c>
      <c r="H7" s="100">
        <v>60</v>
      </c>
      <c r="I7" s="134">
        <f>((F7+G7)*I4)/(E7*I4)</f>
        <v>0.23746031746031745</v>
      </c>
      <c r="K7" s="100">
        <v>525</v>
      </c>
      <c r="L7" s="99">
        <f t="shared" si="1"/>
        <v>0.66666666666666663</v>
      </c>
      <c r="M7" s="100">
        <v>525</v>
      </c>
    </row>
    <row r="8" spans="2:13" ht="15.75" x14ac:dyDescent="0.25">
      <c r="B8" s="10">
        <v>4</v>
      </c>
      <c r="C8" s="135" t="s">
        <v>92</v>
      </c>
      <c r="D8" s="76" t="s">
        <v>11</v>
      </c>
      <c r="E8" s="97">
        <f t="shared" si="0"/>
        <v>945</v>
      </c>
      <c r="F8" s="77">
        <v>161</v>
      </c>
      <c r="G8" s="9">
        <v>50</v>
      </c>
      <c r="H8" s="9">
        <v>60</v>
      </c>
      <c r="I8" s="134">
        <f>((F8+G8)*I4)/(E8*I4)</f>
        <v>0.22328042328042327</v>
      </c>
      <c r="K8" s="9">
        <v>630</v>
      </c>
      <c r="L8" s="99">
        <f t="shared" si="1"/>
        <v>0.66666666666666663</v>
      </c>
      <c r="M8" s="9">
        <v>630</v>
      </c>
    </row>
    <row r="9" spans="2:13" ht="15.75" x14ac:dyDescent="0.25">
      <c r="B9" s="10">
        <v>5</v>
      </c>
      <c r="C9" s="135" t="s">
        <v>93</v>
      </c>
      <c r="D9" s="76" t="s">
        <v>11</v>
      </c>
      <c r="E9" s="97">
        <f t="shared" si="0"/>
        <v>1102.5</v>
      </c>
      <c r="F9" s="77">
        <v>185</v>
      </c>
      <c r="G9" s="100">
        <v>50</v>
      </c>
      <c r="H9" s="100">
        <v>60</v>
      </c>
      <c r="I9" s="134">
        <f>((F9+G9)*I4)/(E9*I4)</f>
        <v>0.21315192743764172</v>
      </c>
      <c r="K9" s="100">
        <v>735</v>
      </c>
      <c r="L9" s="99">
        <f t="shared" si="1"/>
        <v>0.66666666666666663</v>
      </c>
      <c r="M9" s="100">
        <v>735</v>
      </c>
    </row>
    <row r="10" spans="2:13" ht="13.5" customHeight="1" x14ac:dyDescent="0.25">
      <c r="B10" s="10">
        <v>6</v>
      </c>
      <c r="C10" s="135" t="s">
        <v>94</v>
      </c>
      <c r="D10" s="76" t="s">
        <v>11</v>
      </c>
      <c r="E10" s="97">
        <f t="shared" si="0"/>
        <v>1260</v>
      </c>
      <c r="F10" s="77">
        <v>209</v>
      </c>
      <c r="G10" s="9">
        <v>50</v>
      </c>
      <c r="H10" s="9">
        <v>60</v>
      </c>
      <c r="I10" s="134">
        <f>((F10+G10)*I4)/(E10*I4)</f>
        <v>0.20555555555555555</v>
      </c>
      <c r="K10" s="9">
        <v>840</v>
      </c>
      <c r="L10" s="99">
        <f t="shared" si="1"/>
        <v>0.66666666666666663</v>
      </c>
      <c r="M10" s="9">
        <v>840</v>
      </c>
    </row>
    <row r="11" spans="2:13" ht="15.75" x14ac:dyDescent="0.25">
      <c r="B11" s="10">
        <v>7</v>
      </c>
      <c r="C11" s="135" t="s">
        <v>95</v>
      </c>
      <c r="D11" s="76" t="s">
        <v>11</v>
      </c>
      <c r="E11" s="97">
        <f t="shared" si="0"/>
        <v>1417.5</v>
      </c>
      <c r="F11" s="77">
        <v>233</v>
      </c>
      <c r="G11" s="100">
        <v>50</v>
      </c>
      <c r="H11" s="100">
        <v>60</v>
      </c>
      <c r="I11" s="134">
        <f>((F11+G11)*I4)/(E11*I4)</f>
        <v>0.19964726631393298</v>
      </c>
      <c r="K11" s="100">
        <v>945</v>
      </c>
      <c r="L11" s="99">
        <f t="shared" si="1"/>
        <v>0.66666666666666663</v>
      </c>
      <c r="M11" s="100">
        <v>945</v>
      </c>
    </row>
    <row r="12" spans="2:13" ht="15.75" x14ac:dyDescent="0.25">
      <c r="B12" s="10">
        <v>8</v>
      </c>
      <c r="C12" s="135" t="s">
        <v>96</v>
      </c>
      <c r="D12" s="76" t="s">
        <v>11</v>
      </c>
      <c r="E12" s="97">
        <f t="shared" si="0"/>
        <v>1575</v>
      </c>
      <c r="F12" s="77">
        <v>257</v>
      </c>
      <c r="G12" s="9">
        <v>50</v>
      </c>
      <c r="H12" s="9">
        <v>60</v>
      </c>
      <c r="I12" s="134">
        <f>((F12+G12)*I4)/(E12*I4)</f>
        <v>0.19492063492063491</v>
      </c>
      <c r="K12" s="9">
        <v>1050</v>
      </c>
      <c r="L12" s="99">
        <f t="shared" si="1"/>
        <v>0.66666666666666663</v>
      </c>
      <c r="M12" s="9">
        <v>1050</v>
      </c>
    </row>
    <row r="13" spans="2:13" ht="15.75" x14ac:dyDescent="0.25">
      <c r="B13" s="10">
        <v>10</v>
      </c>
      <c r="C13" s="135" t="s">
        <v>97</v>
      </c>
      <c r="D13" s="76" t="s">
        <v>11</v>
      </c>
      <c r="E13" s="97">
        <f t="shared" si="0"/>
        <v>1890</v>
      </c>
      <c r="F13" s="77">
        <v>305</v>
      </c>
      <c r="G13" s="9">
        <v>50</v>
      </c>
      <c r="H13" s="9">
        <v>60</v>
      </c>
      <c r="I13" s="134">
        <f>((F13+G13)*I4)/(E13*I4)</f>
        <v>0.18783068783068782</v>
      </c>
      <c r="K13" s="13">
        <v>1260</v>
      </c>
      <c r="L13" s="99">
        <f t="shared" si="1"/>
        <v>0.66666666666666663</v>
      </c>
      <c r="M13" s="13">
        <v>1260</v>
      </c>
    </row>
    <row r="14" spans="2:13" ht="16.5" thickBot="1" x14ac:dyDescent="0.3">
      <c r="B14" s="124">
        <v>18</v>
      </c>
      <c r="C14" s="136" t="s">
        <v>98</v>
      </c>
      <c r="D14" s="126" t="s">
        <v>8</v>
      </c>
      <c r="E14" s="66"/>
      <c r="F14" s="104">
        <v>17</v>
      </c>
      <c r="G14" s="53"/>
      <c r="H14" s="137"/>
      <c r="I14" s="134"/>
      <c r="K14" s="53">
        <v>45</v>
      </c>
      <c r="M14" s="53">
        <v>45</v>
      </c>
    </row>
    <row r="15" spans="2:13" ht="16.5" thickBot="1" x14ac:dyDescent="0.3">
      <c r="C15" s="138" t="s">
        <v>99</v>
      </c>
      <c r="D15" s="90"/>
      <c r="E15" s="90"/>
      <c r="F15" s="90"/>
      <c r="G15" s="139"/>
      <c r="I15" s="134"/>
    </row>
    <row r="16" spans="2:13" ht="15.75" x14ac:dyDescent="0.25">
      <c r="B16" s="117">
        <v>1</v>
      </c>
      <c r="C16" s="118" t="s">
        <v>100</v>
      </c>
      <c r="D16" s="4" t="s">
        <v>11</v>
      </c>
      <c r="E16" s="133">
        <f>K16*1.5</f>
        <v>1425</v>
      </c>
      <c r="F16" s="35"/>
      <c r="G16" s="120"/>
      <c r="H16" s="4"/>
      <c r="I16" s="140"/>
      <c r="J16" s="90"/>
      <c r="K16" s="133">
        <v>950</v>
      </c>
      <c r="L16" s="90"/>
      <c r="M16" s="133">
        <v>950</v>
      </c>
    </row>
    <row r="17" spans="2:13" ht="15.75" x14ac:dyDescent="0.25">
      <c r="B17" s="10">
        <v>2</v>
      </c>
      <c r="C17" s="121" t="s">
        <v>101</v>
      </c>
      <c r="D17" s="9" t="s">
        <v>11</v>
      </c>
      <c r="E17" s="97">
        <f>K17*1.5</f>
        <v>2100</v>
      </c>
      <c r="F17" s="37"/>
      <c r="G17" s="122"/>
      <c r="H17" s="100"/>
      <c r="I17" s="134"/>
      <c r="K17" s="141">
        <v>1400</v>
      </c>
      <c r="M17" s="141">
        <v>1400</v>
      </c>
    </row>
    <row r="18" spans="2:13" ht="15.75" x14ac:dyDescent="0.25">
      <c r="B18" s="10">
        <v>3</v>
      </c>
      <c r="C18" s="121" t="s">
        <v>102</v>
      </c>
      <c r="D18" s="9" t="s">
        <v>11</v>
      </c>
      <c r="E18" s="97">
        <f t="shared" ref="E18:E31" si="2">K18*1.5</f>
        <v>2850</v>
      </c>
      <c r="F18" s="37"/>
      <c r="G18" s="122"/>
      <c r="H18" s="9"/>
      <c r="I18" s="134"/>
      <c r="K18" s="97">
        <v>1900</v>
      </c>
      <c r="M18" s="97">
        <v>1900</v>
      </c>
    </row>
    <row r="19" spans="2:13" ht="15.75" x14ac:dyDescent="0.25">
      <c r="B19" s="10">
        <v>4</v>
      </c>
      <c r="C19" s="121" t="s">
        <v>103</v>
      </c>
      <c r="D19" s="9" t="s">
        <v>11</v>
      </c>
      <c r="E19" s="97">
        <f t="shared" si="2"/>
        <v>3525</v>
      </c>
      <c r="F19" s="37"/>
      <c r="G19" s="122"/>
      <c r="H19" s="100"/>
      <c r="I19" s="134"/>
      <c r="K19" s="141">
        <v>2350</v>
      </c>
      <c r="M19" s="141">
        <v>2350</v>
      </c>
    </row>
    <row r="20" spans="2:13" ht="15.75" x14ac:dyDescent="0.25">
      <c r="B20" s="10">
        <v>5</v>
      </c>
      <c r="C20" s="121" t="s">
        <v>104</v>
      </c>
      <c r="D20" s="9" t="s">
        <v>11</v>
      </c>
      <c r="E20" s="97">
        <f t="shared" si="2"/>
        <v>4200</v>
      </c>
      <c r="F20" s="37"/>
      <c r="G20" s="122"/>
      <c r="H20" s="9"/>
      <c r="I20" s="134"/>
      <c r="K20" s="97">
        <v>2800</v>
      </c>
      <c r="M20" s="97">
        <v>2800</v>
      </c>
    </row>
    <row r="21" spans="2:13" ht="15.75" x14ac:dyDescent="0.25">
      <c r="B21" s="10">
        <v>6</v>
      </c>
      <c r="C21" s="121" t="s">
        <v>105</v>
      </c>
      <c r="D21" s="9" t="s">
        <v>11</v>
      </c>
      <c r="E21" s="97">
        <f t="shared" si="2"/>
        <v>4875</v>
      </c>
      <c r="F21" s="37"/>
      <c r="G21" s="122"/>
      <c r="H21" s="100"/>
      <c r="I21" s="134"/>
      <c r="K21" s="141">
        <v>3250</v>
      </c>
      <c r="M21" s="141">
        <v>3250</v>
      </c>
    </row>
    <row r="22" spans="2:13" ht="15.75" x14ac:dyDescent="0.25">
      <c r="B22" s="10">
        <v>7</v>
      </c>
      <c r="C22" s="121" t="s">
        <v>106</v>
      </c>
      <c r="D22" s="9" t="s">
        <v>11</v>
      </c>
      <c r="E22" s="97">
        <f t="shared" si="2"/>
        <v>5625</v>
      </c>
      <c r="F22" s="37"/>
      <c r="G22" s="122"/>
      <c r="H22" s="9"/>
      <c r="I22" s="134"/>
      <c r="K22" s="97">
        <v>3750</v>
      </c>
      <c r="M22" s="97">
        <v>3750</v>
      </c>
    </row>
    <row r="23" spans="2:13" ht="15.75" x14ac:dyDescent="0.25">
      <c r="B23" s="10">
        <v>8</v>
      </c>
      <c r="C23" s="121" t="s">
        <v>107</v>
      </c>
      <c r="D23" s="9" t="s">
        <v>11</v>
      </c>
      <c r="E23" s="97">
        <f t="shared" si="2"/>
        <v>6300</v>
      </c>
      <c r="F23" s="37"/>
      <c r="G23" s="122"/>
      <c r="H23" s="100"/>
      <c r="I23" s="134"/>
      <c r="K23" s="141">
        <v>4200</v>
      </c>
      <c r="M23" s="141">
        <v>4200</v>
      </c>
    </row>
    <row r="24" spans="2:13" ht="15.75" x14ac:dyDescent="0.25">
      <c r="B24" s="10">
        <v>9</v>
      </c>
      <c r="C24" s="121" t="s">
        <v>108</v>
      </c>
      <c r="D24" s="9" t="s">
        <v>11</v>
      </c>
      <c r="E24" s="97">
        <f t="shared" si="2"/>
        <v>6975</v>
      </c>
      <c r="F24" s="37"/>
      <c r="G24" s="122"/>
      <c r="H24" s="9"/>
      <c r="I24" s="134"/>
      <c r="K24" s="97">
        <v>4650</v>
      </c>
      <c r="M24" s="97">
        <v>4650</v>
      </c>
    </row>
    <row r="25" spans="2:13" ht="15.75" x14ac:dyDescent="0.25">
      <c r="B25" s="10">
        <v>10</v>
      </c>
      <c r="C25" s="121" t="s">
        <v>109</v>
      </c>
      <c r="D25" s="19" t="s">
        <v>11</v>
      </c>
      <c r="E25" s="97">
        <f t="shared" si="2"/>
        <v>6975</v>
      </c>
      <c r="F25" s="38"/>
      <c r="G25" s="122"/>
      <c r="H25" s="100"/>
      <c r="I25" s="134"/>
      <c r="K25" s="141">
        <v>4650</v>
      </c>
      <c r="M25" s="141">
        <v>4650</v>
      </c>
    </row>
    <row r="26" spans="2:13" ht="15.75" x14ac:dyDescent="0.25">
      <c r="B26" s="29">
        <v>11</v>
      </c>
      <c r="C26" s="142" t="s">
        <v>110</v>
      </c>
      <c r="D26" s="9" t="s">
        <v>11</v>
      </c>
      <c r="E26" s="97">
        <f t="shared" si="2"/>
        <v>7650</v>
      </c>
      <c r="F26" s="37"/>
      <c r="G26" s="122"/>
      <c r="H26" s="9"/>
      <c r="I26" s="134"/>
      <c r="K26" s="97">
        <v>5100</v>
      </c>
      <c r="M26" s="97">
        <v>5100</v>
      </c>
    </row>
    <row r="27" spans="2:13" ht="15.75" x14ac:dyDescent="0.25">
      <c r="B27" s="10">
        <v>12</v>
      </c>
      <c r="C27" s="142" t="s">
        <v>111</v>
      </c>
      <c r="D27" s="9" t="s">
        <v>11</v>
      </c>
      <c r="E27" s="97">
        <f t="shared" si="2"/>
        <v>8400</v>
      </c>
      <c r="F27" s="37"/>
      <c r="G27" s="122"/>
      <c r="H27" s="100"/>
      <c r="I27" s="134"/>
      <c r="K27" s="97">
        <v>5600</v>
      </c>
      <c r="M27" s="97">
        <v>5600</v>
      </c>
    </row>
    <row r="28" spans="2:13" ht="15.75" x14ac:dyDescent="0.25">
      <c r="B28" s="10">
        <v>13</v>
      </c>
      <c r="C28" s="142" t="s">
        <v>112</v>
      </c>
      <c r="D28" s="9" t="s">
        <v>11</v>
      </c>
      <c r="E28" s="97">
        <f t="shared" si="2"/>
        <v>9750</v>
      </c>
      <c r="F28" s="37"/>
      <c r="G28" s="122"/>
      <c r="H28" s="100"/>
      <c r="I28" s="134"/>
      <c r="K28" s="97">
        <v>6500</v>
      </c>
      <c r="M28" s="97">
        <v>6500</v>
      </c>
    </row>
    <row r="29" spans="2:13" ht="15.75" x14ac:dyDescent="0.25">
      <c r="B29" s="10">
        <v>14</v>
      </c>
      <c r="C29" s="142" t="s">
        <v>113</v>
      </c>
      <c r="D29" s="9" t="s">
        <v>114</v>
      </c>
      <c r="E29" s="97">
        <f t="shared" si="2"/>
        <v>300</v>
      </c>
      <c r="F29" s="37"/>
      <c r="G29" s="122"/>
      <c r="H29" s="143"/>
      <c r="I29" s="134"/>
      <c r="K29" s="97">
        <v>200</v>
      </c>
      <c r="M29" s="97">
        <v>200</v>
      </c>
    </row>
    <row r="30" spans="2:13" ht="15.75" x14ac:dyDescent="0.25">
      <c r="B30" s="10">
        <v>15</v>
      </c>
      <c r="C30" s="144" t="s">
        <v>115</v>
      </c>
      <c r="D30" s="54" t="s">
        <v>8</v>
      </c>
      <c r="E30" s="145">
        <f t="shared" si="2"/>
        <v>450</v>
      </c>
      <c r="F30" s="146"/>
      <c r="G30" s="147"/>
      <c r="H30" s="148"/>
      <c r="I30" s="149"/>
      <c r="J30" s="150"/>
      <c r="K30" s="145">
        <v>300</v>
      </c>
      <c r="L30" s="150"/>
      <c r="M30" s="145">
        <v>300</v>
      </c>
    </row>
    <row r="31" spans="2:13" ht="16.5" thickBot="1" x14ac:dyDescent="0.3">
      <c r="B31" s="124">
        <v>16</v>
      </c>
      <c r="C31" s="151" t="s">
        <v>116</v>
      </c>
      <c r="D31" s="64" t="s">
        <v>8</v>
      </c>
      <c r="E31" s="152">
        <f t="shared" si="2"/>
        <v>600</v>
      </c>
      <c r="F31" s="153"/>
      <c r="G31" s="154"/>
      <c r="H31" s="155"/>
      <c r="I31" s="156"/>
      <c r="J31" s="157"/>
      <c r="K31" s="152">
        <v>400</v>
      </c>
      <c r="L31" s="157"/>
      <c r="M31" s="152">
        <v>400</v>
      </c>
    </row>
    <row r="32" spans="2:13" ht="15.75" x14ac:dyDescent="0.25">
      <c r="C32" s="22"/>
    </row>
    <row r="33" spans="3:3" ht="15.75" x14ac:dyDescent="0.25">
      <c r="C33" s="21"/>
    </row>
    <row r="34" spans="3:3" ht="15.75" x14ac:dyDescent="0.25">
      <c r="C34" s="21"/>
    </row>
    <row r="35" spans="3:3" ht="15.75" x14ac:dyDescent="0.25">
      <c r="C35" s="22"/>
    </row>
  </sheetData>
  <mergeCells count="8">
    <mergeCell ref="B2:G2"/>
    <mergeCell ref="M3:M4"/>
    <mergeCell ref="B3:B4"/>
    <mergeCell ref="D3:D4"/>
    <mergeCell ref="E3:E4"/>
    <mergeCell ref="G3:G4"/>
    <mergeCell ref="H3:H4"/>
    <mergeCell ref="K3:K4"/>
  </mergeCells>
  <pageMargins left="0.27559055118110237" right="0.19685039370078741" top="0.43307086614173229" bottom="0.59055118110236227" header="0.51181102362204722" footer="0.51181102362204722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8456-1FAE-4C46-89CD-41D121247F39}">
  <sheetPr>
    <pageSetUpPr fitToPage="1"/>
  </sheetPr>
  <dimension ref="B1:M11"/>
  <sheetViews>
    <sheetView workbookViewId="0">
      <selection activeCell="O18" sqref="O18"/>
    </sheetView>
  </sheetViews>
  <sheetFormatPr defaultRowHeight="12.75" x14ac:dyDescent="0.2"/>
  <cols>
    <col min="1" max="1" width="2.5703125" customWidth="1"/>
    <col min="2" max="2" width="4.28515625" customWidth="1"/>
    <col min="3" max="3" width="57.28515625" customWidth="1"/>
    <col min="4" max="4" width="8.28515625" customWidth="1"/>
    <col min="5" max="5" width="12.5703125" customWidth="1"/>
    <col min="6" max="6" width="13" hidden="1" customWidth="1"/>
    <col min="7" max="7" width="0" hidden="1" customWidth="1"/>
    <col min="8" max="8" width="9.140625" hidden="1" customWidth="1"/>
    <col min="9" max="9" width="0" hidden="1" customWidth="1"/>
    <col min="10" max="12" width="9.140625" hidden="1" customWidth="1"/>
    <col min="13" max="13" width="12.140625" customWidth="1"/>
    <col min="14" max="14" width="18.7109375" customWidth="1"/>
    <col min="15" max="15" width="27.7109375" customWidth="1"/>
  </cols>
  <sheetData>
    <row r="1" spans="2:13" ht="75.75" customHeight="1" x14ac:dyDescent="0.2"/>
    <row r="2" spans="2:13" ht="15.75" customHeight="1" thickBot="1" x14ac:dyDescent="0.25">
      <c r="B2" s="186" t="s">
        <v>119</v>
      </c>
      <c r="C2" s="187"/>
      <c r="D2" s="187"/>
      <c r="E2" s="187"/>
      <c r="F2" s="187"/>
      <c r="G2" s="187"/>
      <c r="H2" s="80"/>
      <c r="I2" s="80"/>
    </row>
    <row r="3" spans="2:13" ht="13.5" thickBot="1" x14ac:dyDescent="0.25">
      <c r="B3" s="211" t="s">
        <v>0</v>
      </c>
      <c r="C3" s="211" t="s">
        <v>78</v>
      </c>
      <c r="D3" s="211" t="s">
        <v>2</v>
      </c>
      <c r="E3" s="209" t="s">
        <v>120</v>
      </c>
      <c r="F3" s="158" t="s">
        <v>3</v>
      </c>
      <c r="G3" s="159" t="s">
        <v>4</v>
      </c>
      <c r="H3" s="159" t="s">
        <v>121</v>
      </c>
      <c r="I3" s="160" t="s">
        <v>6</v>
      </c>
      <c r="J3" s="161" t="s">
        <v>5</v>
      </c>
      <c r="K3" s="25"/>
      <c r="L3" s="25"/>
      <c r="M3" s="209" t="s">
        <v>20</v>
      </c>
    </row>
    <row r="4" spans="2:13" ht="13.5" thickBot="1" x14ac:dyDescent="0.25">
      <c r="B4" s="212"/>
      <c r="C4" s="212"/>
      <c r="D4" s="212"/>
      <c r="E4" s="210"/>
      <c r="F4" s="162"/>
      <c r="G4" s="162"/>
      <c r="H4" s="162"/>
      <c r="I4" s="163"/>
      <c r="J4" s="25"/>
      <c r="K4" s="25"/>
      <c r="L4" s="25"/>
      <c r="M4" s="210"/>
    </row>
    <row r="5" spans="2:13" ht="15.75" x14ac:dyDescent="0.25">
      <c r="B5" s="117">
        <v>1</v>
      </c>
      <c r="C5" s="164" t="s">
        <v>122</v>
      </c>
      <c r="D5" s="15" t="s">
        <v>13</v>
      </c>
      <c r="E5" s="15">
        <v>1350</v>
      </c>
      <c r="F5" s="79"/>
      <c r="G5" s="7"/>
      <c r="H5" s="165"/>
      <c r="I5" s="166"/>
      <c r="K5" s="99"/>
      <c r="M5" s="100">
        <v>1000</v>
      </c>
    </row>
    <row r="6" spans="2:13" ht="15.75" x14ac:dyDescent="0.25">
      <c r="B6" s="10">
        <v>2</v>
      </c>
      <c r="C6" s="121" t="s">
        <v>123</v>
      </c>
      <c r="D6" s="15" t="s">
        <v>13</v>
      </c>
      <c r="E6" s="9" t="s">
        <v>124</v>
      </c>
      <c r="F6" s="77"/>
      <c r="G6" s="12"/>
      <c r="H6" s="167"/>
      <c r="I6" s="168"/>
      <c r="K6" s="99"/>
      <c r="M6" s="9" t="s">
        <v>124</v>
      </c>
    </row>
    <row r="7" spans="2:13" ht="15.75" x14ac:dyDescent="0.25">
      <c r="B7" s="10">
        <v>3</v>
      </c>
      <c r="C7" s="121" t="s">
        <v>125</v>
      </c>
      <c r="D7" s="15" t="s">
        <v>13</v>
      </c>
      <c r="E7" s="9" t="s">
        <v>126</v>
      </c>
      <c r="F7" s="9" t="s">
        <v>126</v>
      </c>
      <c r="G7" s="9" t="s">
        <v>126</v>
      </c>
      <c r="H7" s="9" t="s">
        <v>126</v>
      </c>
      <c r="I7" s="9" t="s">
        <v>126</v>
      </c>
      <c r="J7" s="9" t="s">
        <v>126</v>
      </c>
      <c r="K7" s="9" t="s">
        <v>126</v>
      </c>
      <c r="L7" s="9" t="s">
        <v>126</v>
      </c>
      <c r="M7" s="9" t="s">
        <v>126</v>
      </c>
    </row>
    <row r="8" spans="2:13" ht="15.75" x14ac:dyDescent="0.25">
      <c r="B8" s="10">
        <v>4</v>
      </c>
      <c r="C8" s="121" t="s">
        <v>127</v>
      </c>
      <c r="D8" s="15" t="s">
        <v>13</v>
      </c>
      <c r="E8" s="9">
        <v>1500</v>
      </c>
      <c r="F8" s="77"/>
      <c r="G8" s="77"/>
      <c r="H8" s="77"/>
      <c r="I8" s="78"/>
      <c r="J8" s="79"/>
      <c r="K8" s="79"/>
      <c r="L8" s="79"/>
      <c r="M8" s="15">
        <v>1300</v>
      </c>
    </row>
    <row r="9" spans="2:13" ht="15.75" x14ac:dyDescent="0.25">
      <c r="B9" s="10">
        <v>5</v>
      </c>
      <c r="C9" s="169" t="s">
        <v>128</v>
      </c>
      <c r="D9" s="15" t="s">
        <v>13</v>
      </c>
      <c r="E9" s="9">
        <v>2700</v>
      </c>
      <c r="F9" s="37"/>
      <c r="G9" s="12"/>
      <c r="H9" s="167"/>
      <c r="I9" s="168"/>
      <c r="J9" s="170"/>
      <c r="K9" s="171"/>
      <c r="L9" s="170"/>
      <c r="M9" s="15">
        <v>1950</v>
      </c>
    </row>
    <row r="10" spans="2:13" ht="15.75" x14ac:dyDescent="0.25">
      <c r="B10" s="10">
        <v>6</v>
      </c>
      <c r="C10" s="121" t="s">
        <v>129</v>
      </c>
      <c r="D10" s="9" t="s">
        <v>13</v>
      </c>
      <c r="E10" s="9"/>
      <c r="F10" s="37"/>
      <c r="G10" s="12"/>
      <c r="H10" s="167"/>
      <c r="I10" s="168"/>
      <c r="J10" s="172"/>
      <c r="K10" s="173"/>
      <c r="L10" s="172"/>
      <c r="M10" s="9">
        <v>800</v>
      </c>
    </row>
    <row r="11" spans="2:13" ht="16.5" thickBot="1" x14ac:dyDescent="0.3">
      <c r="B11" s="174">
        <v>7</v>
      </c>
      <c r="C11" s="175" t="s">
        <v>130</v>
      </c>
      <c r="D11" s="53" t="s">
        <v>13</v>
      </c>
      <c r="E11" s="53"/>
      <c r="F11" s="176"/>
      <c r="G11" s="177"/>
      <c r="H11" s="178"/>
      <c r="I11" s="179"/>
      <c r="J11" s="108"/>
      <c r="K11" s="107"/>
      <c r="L11" s="108"/>
      <c r="M11" s="53">
        <v>1000</v>
      </c>
    </row>
  </sheetData>
  <mergeCells count="6">
    <mergeCell ref="B2:G2"/>
    <mergeCell ref="M3:M4"/>
    <mergeCell ref="C3:C4"/>
    <mergeCell ref="B3:B4"/>
    <mergeCell ref="D3:D4"/>
    <mergeCell ref="E3:E4"/>
  </mergeCells>
  <pageMargins left="0.27559055118110237" right="0.19685039370078741" top="0.43307086614173229" bottom="0.59055118110236227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Окна ПВХ</vt:lpstr>
      <vt:lpstr>Дополнительные услуги</vt:lpstr>
      <vt:lpstr>Отливы</vt:lpstr>
      <vt:lpstr>Откосы</vt:lpstr>
      <vt:lpstr>Подоконники</vt:lpstr>
      <vt:lpstr>Москитные сетки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Акватон</dc:creator>
  <cp:lastModifiedBy>1</cp:lastModifiedBy>
  <cp:lastPrinted>2022-03-14T11:38:36Z</cp:lastPrinted>
  <dcterms:created xsi:type="dcterms:W3CDTF">2014-05-19T09:44:18Z</dcterms:created>
  <dcterms:modified xsi:type="dcterms:W3CDTF">2022-12-12T14:10:36Z</dcterms:modified>
</cp:coreProperties>
</file>